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8440" yWindow="20" windowWidth="20160" windowHeight="12720" tabRatio="500" activeTab="1"/>
  </bookViews>
  <sheets>
    <sheet name="Resumen" sheetId="8" r:id="rId1"/>
    <sheet name="Población" sheetId="7" r:id="rId2"/>
    <sheet name="Educación" sheetId="2" r:id="rId3"/>
    <sheet name="Salud" sheetId="3" r:id="rId4"/>
    <sheet name="Representacion" sheetId="4" r:id="rId5"/>
    <sheet name="Trabajo" sheetId="5" r:id="rId6"/>
    <sheet name="Sectores" sheetId="6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6" i="5" l="1"/>
  <c r="M56" i="5"/>
  <c r="N56" i="5"/>
  <c r="L57" i="5"/>
  <c r="M57" i="5"/>
  <c r="N57" i="5"/>
  <c r="L58" i="5"/>
  <c r="M58" i="5"/>
  <c r="N58" i="5"/>
  <c r="L59" i="5"/>
  <c r="M59" i="5"/>
  <c r="N59" i="5"/>
  <c r="L60" i="5"/>
  <c r="M60" i="5"/>
  <c r="N60" i="5"/>
  <c r="L61" i="5"/>
  <c r="M61" i="5"/>
  <c r="N61" i="5"/>
  <c r="L62" i="5"/>
  <c r="M62" i="5"/>
  <c r="N62" i="5"/>
  <c r="L63" i="5"/>
  <c r="M63" i="5"/>
  <c r="N63" i="5"/>
  <c r="L64" i="5"/>
  <c r="M64" i="5"/>
  <c r="N64" i="5"/>
  <c r="L65" i="5"/>
  <c r="M65" i="5"/>
  <c r="N65" i="5"/>
  <c r="L66" i="5"/>
  <c r="M66" i="5"/>
  <c r="N66" i="5"/>
  <c r="L67" i="5"/>
  <c r="M67" i="5"/>
  <c r="N67" i="5"/>
  <c r="L68" i="5"/>
  <c r="M68" i="5"/>
  <c r="N68" i="5"/>
  <c r="L69" i="5"/>
  <c r="M69" i="5"/>
  <c r="N69" i="5"/>
  <c r="L70" i="5"/>
  <c r="M70" i="5"/>
  <c r="N70" i="5"/>
  <c r="L71" i="5"/>
  <c r="M71" i="5"/>
  <c r="N71" i="5"/>
  <c r="L72" i="5"/>
  <c r="M72" i="5"/>
  <c r="N72" i="5"/>
  <c r="L73" i="5"/>
  <c r="M73" i="5"/>
  <c r="N73" i="5"/>
  <c r="L74" i="5"/>
  <c r="M74" i="5"/>
  <c r="N74" i="5"/>
  <c r="L75" i="5"/>
  <c r="M75" i="5"/>
  <c r="N75" i="5"/>
  <c r="L76" i="5"/>
  <c r="M76" i="5"/>
  <c r="N76" i="5"/>
  <c r="L77" i="5"/>
  <c r="M77" i="5"/>
  <c r="N77" i="5"/>
  <c r="L78" i="5"/>
  <c r="M78" i="5"/>
  <c r="N78" i="5"/>
  <c r="L79" i="5"/>
  <c r="M79" i="5"/>
  <c r="N79" i="5"/>
  <c r="L80" i="5"/>
  <c r="M80" i="5"/>
  <c r="N80" i="5"/>
  <c r="L81" i="5"/>
  <c r="M81" i="5"/>
  <c r="N81" i="5"/>
  <c r="L82" i="5"/>
  <c r="M82" i="5"/>
  <c r="N82" i="5"/>
  <c r="L83" i="5"/>
  <c r="M83" i="5"/>
  <c r="N83" i="5"/>
  <c r="L84" i="5"/>
  <c r="M84" i="5"/>
  <c r="N84" i="5"/>
  <c r="L85" i="5"/>
  <c r="M85" i="5"/>
  <c r="N85" i="5"/>
  <c r="L86" i="5"/>
  <c r="M86" i="5"/>
  <c r="N86" i="5"/>
  <c r="L87" i="5"/>
  <c r="M87" i="5"/>
  <c r="N87" i="5"/>
  <c r="L88" i="5"/>
  <c r="M88" i="5"/>
  <c r="N88" i="5"/>
  <c r="L89" i="5"/>
  <c r="M89" i="5"/>
  <c r="N89" i="5"/>
  <c r="L90" i="5"/>
  <c r="M90" i="5"/>
  <c r="N90" i="5"/>
  <c r="L91" i="5"/>
  <c r="M91" i="5"/>
  <c r="N91" i="5"/>
  <c r="L92" i="5"/>
  <c r="M92" i="5"/>
  <c r="N92" i="5"/>
  <c r="L93" i="5"/>
  <c r="M93" i="5"/>
  <c r="N93" i="5"/>
  <c r="L94" i="5"/>
  <c r="M94" i="5"/>
  <c r="N94" i="5"/>
  <c r="L95" i="5"/>
  <c r="M95" i="5"/>
  <c r="N95" i="5"/>
  <c r="L96" i="5"/>
  <c r="M96" i="5"/>
  <c r="N96" i="5"/>
  <c r="L97" i="5"/>
  <c r="M97" i="5"/>
  <c r="N97" i="5"/>
  <c r="L98" i="5"/>
  <c r="M98" i="5"/>
  <c r="N98" i="5"/>
  <c r="L99" i="5"/>
  <c r="M99" i="5"/>
  <c r="N99" i="5"/>
  <c r="L100" i="5"/>
  <c r="M100" i="5"/>
  <c r="N100" i="5"/>
  <c r="L101" i="5"/>
  <c r="M101" i="5"/>
  <c r="N101" i="5"/>
  <c r="L102" i="5"/>
  <c r="M102" i="5"/>
  <c r="N102" i="5"/>
  <c r="N55" i="5"/>
  <c r="M55" i="5"/>
  <c r="L55" i="5"/>
  <c r="N50" i="5"/>
  <c r="M50" i="5"/>
  <c r="L50" i="5"/>
  <c r="N45" i="5"/>
  <c r="M45" i="5"/>
  <c r="L45" i="5"/>
  <c r="N40" i="5"/>
  <c r="M40" i="5"/>
  <c r="L40" i="5"/>
  <c r="N35" i="5"/>
  <c r="M35" i="5"/>
  <c r="L35" i="5"/>
  <c r="N30" i="5"/>
  <c r="M30" i="5"/>
  <c r="L30" i="5"/>
  <c r="N25" i="5"/>
  <c r="M25" i="5"/>
  <c r="L25" i="5"/>
  <c r="N20" i="5"/>
  <c r="M20" i="5"/>
  <c r="L20" i="5"/>
  <c r="L15" i="5"/>
  <c r="M15" i="5"/>
  <c r="N15" i="5"/>
  <c r="M14" i="5"/>
  <c r="N14" i="5"/>
  <c r="L14" i="5"/>
  <c r="G68" i="7"/>
  <c r="F68" i="7"/>
  <c r="G63" i="7"/>
  <c r="F63" i="7"/>
  <c r="G53" i="7"/>
  <c r="F53" i="7"/>
  <c r="G38" i="7"/>
  <c r="F38" i="7"/>
  <c r="G33" i="7"/>
  <c r="F33" i="7"/>
  <c r="J116" i="7"/>
  <c r="I116" i="7"/>
  <c r="P116" i="7"/>
  <c r="R116" i="7"/>
  <c r="O116" i="7"/>
  <c r="Q116" i="7"/>
  <c r="J111" i="7"/>
  <c r="I111" i="7"/>
  <c r="P111" i="7"/>
  <c r="O111" i="7"/>
  <c r="J106" i="7"/>
  <c r="I106" i="7"/>
  <c r="P106" i="7"/>
  <c r="R106" i="7"/>
  <c r="O106" i="7"/>
  <c r="Q106" i="7"/>
  <c r="J101" i="7"/>
  <c r="I101" i="7"/>
  <c r="P101" i="7"/>
  <c r="O101" i="7"/>
  <c r="J96" i="7"/>
  <c r="I96" i="7"/>
  <c r="P96" i="7"/>
  <c r="R96" i="7"/>
  <c r="O96" i="7"/>
  <c r="Q96" i="7"/>
  <c r="J91" i="7"/>
  <c r="I91" i="7"/>
  <c r="P91" i="7"/>
  <c r="O91" i="7"/>
  <c r="J86" i="7"/>
  <c r="I86" i="7"/>
  <c r="P86" i="7"/>
  <c r="R86" i="7"/>
  <c r="O86" i="7"/>
  <c r="Q86" i="7"/>
  <c r="J81" i="7"/>
  <c r="I81" i="7"/>
  <c r="P81" i="7"/>
  <c r="O81" i="7"/>
  <c r="J76" i="7"/>
  <c r="I76" i="7"/>
  <c r="P76" i="7"/>
  <c r="R76" i="7"/>
  <c r="O76" i="7"/>
  <c r="Q76" i="7"/>
  <c r="J71" i="7"/>
  <c r="I71" i="7"/>
  <c r="P71" i="7"/>
  <c r="O71" i="7"/>
  <c r="J66" i="7"/>
  <c r="I66" i="7"/>
  <c r="P66" i="7"/>
  <c r="R66" i="7"/>
  <c r="O66" i="7"/>
  <c r="Q66" i="7"/>
  <c r="J61" i="7"/>
  <c r="I61" i="7"/>
  <c r="P61" i="7"/>
  <c r="O61" i="7"/>
  <c r="J56" i="7"/>
  <c r="I56" i="7"/>
  <c r="P56" i="7"/>
  <c r="R56" i="7"/>
  <c r="O56" i="7"/>
  <c r="Q56" i="7"/>
  <c r="D106" i="2"/>
  <c r="C106" i="2"/>
</calcChain>
</file>

<file path=xl/sharedStrings.xml><?xml version="1.0" encoding="utf-8"?>
<sst xmlns="http://schemas.openxmlformats.org/spreadsheetml/2006/main" count="529" uniqueCount="166">
  <si>
    <t>Año</t>
  </si>
  <si>
    <t>Indice de paridad de la fuerza de trabajo</t>
  </si>
  <si>
    <t>Fuerza de trabajo femenina (% del total)</t>
  </si>
  <si>
    <t>Tasa de alfabetismo adulto femenino 15+</t>
  </si>
  <si>
    <t>Tasa de alfabetismo juvenil femenino 15-24</t>
  </si>
  <si>
    <t>Porcentaje "sin estudios" en:</t>
  </si>
  <si>
    <t>Porcentaje de "primaria alcanzada" en:</t>
  </si>
  <si>
    <t>Porcentaje de "primaria completa" en:</t>
  </si>
  <si>
    <t>Porcentaje de "secundaria alcanzada" en:</t>
  </si>
  <si>
    <t>Porcentaje de "secundaria completada" en:</t>
  </si>
  <si>
    <t>Porcentaje de "superior alcanzada" en:</t>
  </si>
  <si>
    <t>Porcentaje de "superior completada" en:</t>
  </si>
  <si>
    <t>Años promedios de escuela en:</t>
  </si>
  <si>
    <t>Años promedios de escuela primaria en:</t>
  </si>
  <si>
    <t>Años promedios de escuela secundaria en (pob. mayor a 25 años):</t>
  </si>
  <si>
    <t>Años promedios de escuela superior en (pob. mayor a 25 años):</t>
  </si>
  <si>
    <t>Tasa de asistencia para la eduación primaria</t>
  </si>
  <si>
    <t>Tasa de asistencia para la eduación secundaria</t>
  </si>
  <si>
    <t>Tasa de asistencia para la eduación tertiaria</t>
  </si>
  <si>
    <t>Mujeres en parlamento</t>
  </si>
  <si>
    <t>Tasa de fertilidad</t>
  </si>
  <si>
    <t>Tasa de mortalidad infantil (edad 0-1)</t>
  </si>
  <si>
    <t>Tasa de mortalidad maternal</t>
  </si>
  <si>
    <t>Expectativa de vida (edad 0)</t>
  </si>
  <si>
    <t>total</t>
  </si>
  <si>
    <t>varones</t>
  </si>
  <si>
    <t>mujeres</t>
  </si>
  <si>
    <t>mujeres trabajadores / varones trabajadores</t>
  </si>
  <si>
    <t>Porcentaje del total</t>
  </si>
  <si>
    <t>Nro de hijos</t>
  </si>
  <si>
    <t>Muertes por cada 100.000 nacimientos</t>
  </si>
  <si>
    <t xml:space="preserve"> </t>
  </si>
  <si>
    <t>Unidad de medida</t>
  </si>
  <si>
    <t>Nro de personas</t>
  </si>
  <si>
    <t>Índice</t>
  </si>
  <si>
    <t>Porcentaje</t>
  </si>
  <si>
    <t>Años</t>
  </si>
  <si>
    <t>Nro de muertes</t>
  </si>
  <si>
    <t>Edad</t>
  </si>
  <si>
    <t>Analfabetos</t>
  </si>
  <si>
    <t>Nro de Personas</t>
  </si>
  <si>
    <t>Población 5-12 años</t>
  </si>
  <si>
    <t xml:space="preserve"> 5 -  9</t>
  </si>
  <si>
    <t>10 - 14</t>
  </si>
  <si>
    <t>5-14</t>
  </si>
  <si>
    <t>13-14</t>
  </si>
  <si>
    <t>20 - 24</t>
  </si>
  <si>
    <t>25 - 29</t>
  </si>
  <si>
    <t>Sexo y grupos de edad</t>
  </si>
  <si>
    <t>15 - 19</t>
  </si>
  <si>
    <t>CELADE</t>
  </si>
  <si>
    <t>Inscriptos Secundaria</t>
  </si>
  <si>
    <t>Inscriptos universidad</t>
  </si>
  <si>
    <t>Notas</t>
  </si>
  <si>
    <t>Fuentes</t>
  </si>
  <si>
    <t>Este número sale de aplicar el porcentaje de la tasa bruta de matriculación de hombres y mujeres en la enseñanza secundaria para los años comprendidos entre 15 y 17. Este porcentaje se aplica a la población comprendida entre 15 y 19 y nos da el valor absoluto de inscriptos en secundaria. Además, el año utilizado es 2008 porque son los datos disponibles en ANEP;  COMPRENDE 1990-2010</t>
  </si>
  <si>
    <t>Fuente: 1900-1950 AE;  alfabetización fuente INE, Censos; 1920-1950 se estimó la distribuciónpor sexos de la tasa global de alfabetización de acuerdo a inscripción en primaria;  Paper Astorga et alt.</t>
  </si>
  <si>
    <t>Inscripciones Primaria</t>
  </si>
  <si>
    <t xml:space="preserve">Fuente: 1900-1950 AE;  alfabetización fuente INE, Censos; 1920-1950 se estimó la distribuciónpor sexos de la tasa global de alfabetización de acuerdo a inscripción en primaria;  Paper Astorga et alt.;  Entre 1930-1980 son datos de NAHUM </t>
  </si>
  <si>
    <t xml:space="preserve">PEA </t>
  </si>
  <si>
    <t>Programa de Población en base a datos censales y proyecciones de A. Pellegrino (preguntar como se cita bien);  CEPAL / CELADE - División de Población. Boletín demográfico No. 66 de julio de 2000.</t>
  </si>
  <si>
    <t>Esperanza de vida al nacer</t>
  </si>
  <si>
    <t>Datos para 1908-1999 son para dos años, el indicado y el año siguiente</t>
  </si>
  <si>
    <t>Sectores</t>
  </si>
  <si>
    <t>Trabajo</t>
  </si>
  <si>
    <t>Representación</t>
  </si>
  <si>
    <t>Salud</t>
  </si>
  <si>
    <t>Educación</t>
  </si>
  <si>
    <t>Población</t>
  </si>
  <si>
    <t>Expectativa de vida</t>
  </si>
  <si>
    <t>Maternal</t>
  </si>
  <si>
    <t>Infantil</t>
  </si>
  <si>
    <t>Asistencia</t>
  </si>
  <si>
    <t>Alfabetismo</t>
  </si>
  <si>
    <t>Tasa</t>
  </si>
  <si>
    <t>Niveles alcanzados y completados</t>
  </si>
  <si>
    <t>Años promedios de escuela</t>
  </si>
  <si>
    <t>Población mayores de 15</t>
  </si>
  <si>
    <t>Actividad</t>
  </si>
  <si>
    <t>Fuerza de trabajo</t>
  </si>
  <si>
    <r>
      <t xml:space="preserve">S. Fleitas y C. Román (2010) </t>
    </r>
    <r>
      <rPr>
        <i/>
        <sz val="12"/>
        <color theme="1"/>
        <rFont val="Calibri"/>
        <family val="2"/>
        <scheme val="minor"/>
      </rPr>
      <t>Evolución de la población económicamente activa en el siglo XX: un análisis de la estructura por sexo, edad y generaciones.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Boletín de Historia económica - Año VIII - No 9 / diciembre de 2010</t>
    </r>
  </si>
  <si>
    <r>
      <t xml:space="preserve">S. Fleitas y C. Román (2010) </t>
    </r>
    <r>
      <rPr>
        <i/>
        <sz val="12"/>
        <color theme="1"/>
        <rFont val="Calibri"/>
        <family val="2"/>
        <scheme val="minor"/>
      </rPr>
      <t>Evolución de la población económicamente activa en el siglo XX: un análisis de la estructura por sexo, edad y generaciones.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Boletín de Historia económica - Año VIII - No 9 / diciembre de 2011</t>
    </r>
    <r>
      <rPr>
        <sz val="12"/>
        <color theme="1"/>
        <rFont val="Calibri"/>
        <family val="2"/>
        <scheme val="minor"/>
      </rPr>
      <t/>
    </r>
  </si>
  <si>
    <t>Base de datos … genero …</t>
  </si>
  <si>
    <t>Nombre de investigador/a:</t>
  </si>
  <si>
    <t>Institucion:</t>
  </si>
  <si>
    <t>Variables añadidas</t>
  </si>
  <si>
    <t>#</t>
  </si>
  <si>
    <t>Nombre de variable</t>
  </si>
  <si>
    <t>Categoría (pestaña)</t>
  </si>
  <si>
    <t xml:space="preserve">Tipo de </t>
  </si>
  <si>
    <t>Clasificación por …</t>
  </si>
  <si>
    <t>Publicación</t>
  </si>
  <si>
    <t>Notas metodológicas</t>
  </si>
  <si>
    <t>…</t>
  </si>
  <si>
    <t>Publicación:</t>
  </si>
  <si>
    <t>Notas:</t>
  </si>
  <si>
    <t>Fuentes:</t>
  </si>
  <si>
    <t>Unidad de medida:</t>
  </si>
  <si>
    <t>Barro, R.J.; J-W. Lee (1996): “International Measures of Schooling  Years and Schooling Quality”, American Economic Review, Papers and Proceedings, 86:2, pp. 218-23;  Barro, R.J.; Lee, J-W (2000):”International Data on Educational Attainment Updates and Implications”, WP, Harvard University, August.</t>
  </si>
  <si>
    <t>Human Development Report</t>
  </si>
  <si>
    <t>Migliónico (1908-1999);  INE (2000-2010)</t>
  </si>
  <si>
    <t>PET</t>
  </si>
  <si>
    <t>Tasa de activadad</t>
  </si>
  <si>
    <t>ESTIMACIONES Y PROYECCIONES DE LA POBLACIÓN TOTAL SEGÚN SEXO</t>
  </si>
  <si>
    <t>CELADE - División de Población de la CEPAL. Revisión 2013.</t>
  </si>
  <si>
    <t>mitad del año</t>
  </si>
  <si>
    <t>Population, total both sexes</t>
  </si>
  <si>
    <t>Total</t>
  </si>
  <si>
    <t>Varones</t>
  </si>
  <si>
    <t>Mujeres</t>
  </si>
  <si>
    <t>Miles de personas</t>
  </si>
  <si>
    <t>United Nations Development Programme</t>
  </si>
  <si>
    <t>https://data.undp.org/</t>
  </si>
  <si>
    <t xml:space="preserve"> Educational Attainment for Total Population, 1950 - 2010</t>
  </si>
  <si>
    <t>Age Group</t>
  </si>
  <si>
    <t/>
  </si>
  <si>
    <t>No 
schooling</t>
  </si>
  <si>
    <t>Highest level attained</t>
  </si>
  <si>
    <t>Average 
 Years of 
 schooling</t>
  </si>
  <si>
    <t>Population 
 (1000s)</t>
  </si>
  <si>
    <t>Primary</t>
  </si>
  <si>
    <t>Secondary</t>
  </si>
  <si>
    <t>Tertiary</t>
  </si>
  <si>
    <t>Completed</t>
  </si>
  <si>
    <t>(% of population aged 15 and over)</t>
  </si>
  <si>
    <t>Barro R. &amp; J.W. Lee</t>
  </si>
  <si>
    <t>+</t>
  </si>
  <si>
    <t>Ratio</t>
  </si>
  <si>
    <t>mortalidad maternal por cada 1000.000 nacidos vivos</t>
  </si>
  <si>
    <t>Tasa de participación de la fuerza de trabajo femenina en el mercado laboral</t>
  </si>
  <si>
    <t>Con respecto a 1 (participación masculina)</t>
  </si>
  <si>
    <t>1 168 685</t>
  </si>
  <si>
    <t>1 256 382</t>
  </si>
  <si>
    <t>1 355 251</t>
  </si>
  <si>
    <t>1 463 837</t>
  </si>
  <si>
    <t>1 569 144</t>
  </si>
  <si>
    <t>1 593 932</t>
  </si>
  <si>
    <t>1 651 652</t>
  </si>
  <si>
    <t>Masculina</t>
  </si>
  <si>
    <t>Femenina</t>
  </si>
  <si>
    <t>Población Económicamente Activa</t>
  </si>
  <si>
    <t>Número de Personas</t>
  </si>
  <si>
    <t>CEPALSTAT</t>
  </si>
  <si>
    <t>793 776</t>
  </si>
  <si>
    <t>813 845</t>
  </si>
  <si>
    <t>839 829</t>
  </si>
  <si>
    <t>872 786</t>
  </si>
  <si>
    <t>902 835</t>
  </si>
  <si>
    <t>905 139</t>
  </si>
  <si>
    <t>928 221</t>
  </si>
  <si>
    <t>374 909</t>
  </si>
  <si>
    <t>442 537</t>
  </si>
  <si>
    <t>515 422</t>
  </si>
  <si>
    <t>591 051</t>
  </si>
  <si>
    <t>666 309</t>
  </si>
  <si>
    <t>688 793</t>
  </si>
  <si>
    <t>723 432</t>
  </si>
  <si>
    <t>Proporción de escaños ocupados por mujeres en los parlamentos nacionales</t>
  </si>
  <si>
    <t xml:space="preserve">	Esperanza de vida por sexo</t>
  </si>
  <si>
    <t>Ambos Sexos</t>
  </si>
  <si>
    <t>Hombres</t>
  </si>
  <si>
    <t>Años, esperados de vida al nacer (dato quinquenal, se muetsra en el último año del quinquenio)</t>
  </si>
  <si>
    <t>Tasa global de fecundidad</t>
  </si>
  <si>
    <t>Número promedio de hijos e hijas (dato quinquenal, se muestra en el último año del quinquenio)</t>
  </si>
  <si>
    <t>Edad media de la fecundidad</t>
  </si>
  <si>
    <t>Edad, a la que en promedio se situarían todos los nacimientos de cada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</si>
</sst>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;[Red]\(0.0\)"/>
    <numFmt numFmtId="165" formatCode="0.000_ "/>
    <numFmt numFmtId="166" formatCode="0.0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0"/>
      <name val="Calibri"/>
      <family val="2"/>
    </font>
    <font>
      <sz val="9"/>
      <name val="Times New Roman"/>
      <family val="1"/>
    </font>
    <font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1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1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1" fillId="3" borderId="0" xfId="0" applyFont="1" applyFill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/>
    <xf numFmtId="0" fontId="0" fillId="0" borderId="0" xfId="0" applyAlignment="1">
      <alignment wrapText="1"/>
    </xf>
    <xf numFmtId="0" fontId="1" fillId="0" borderId="0" xfId="0" applyFont="1"/>
    <xf numFmtId="2" fontId="8" fillId="0" borderId="0" xfId="0" applyNumberFormat="1" applyFont="1"/>
    <xf numFmtId="0" fontId="0" fillId="0" borderId="1" xfId="0" applyBorder="1"/>
    <xf numFmtId="1" fontId="0" fillId="0" borderId="0" xfId="0" applyNumberFormat="1" applyBorder="1"/>
    <xf numFmtId="1" fontId="0" fillId="0" borderId="0" xfId="0" applyNumberFormat="1"/>
    <xf numFmtId="0" fontId="9" fillId="0" borderId="0" xfId="0" applyFont="1" applyBorder="1" applyAlignment="1">
      <alignment horizontal="center" vertical="center"/>
    </xf>
    <xf numFmtId="0" fontId="1" fillId="2" borderId="0" xfId="0" applyFont="1" applyFill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0" xfId="75"/>
    <xf numFmtId="0" fontId="1" fillId="3" borderId="0" xfId="0" applyFont="1" applyFill="1" applyAlignment="1">
      <alignment wrapText="1"/>
    </xf>
    <xf numFmtId="0" fontId="11" fillId="2" borderId="0" xfId="0" applyFont="1" applyFill="1"/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wrapText="1"/>
    </xf>
    <xf numFmtId="0" fontId="1" fillId="3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4" fillId="0" borderId="0" xfId="75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/>
    <xf numFmtId="0" fontId="1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6" borderId="0" xfId="0" applyFill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/>
    <xf numFmtId="3" fontId="15" fillId="8" borderId="0" xfId="0" applyNumberFormat="1" applyFont="1" applyFill="1" applyBorder="1" applyAlignment="1" applyProtection="1"/>
    <xf numFmtId="0" fontId="1" fillId="10" borderId="2" xfId="0" applyFont="1" applyFill="1" applyBorder="1" applyAlignment="1">
      <alignment horizontal="center"/>
    </xf>
    <xf numFmtId="3" fontId="15" fillId="0" borderId="0" xfId="0" applyNumberFormat="1" applyFont="1" applyFill="1" applyBorder="1" applyAlignment="1" applyProtection="1"/>
    <xf numFmtId="0" fontId="18" fillId="8" borderId="15" xfId="0" applyFont="1" applyFill="1" applyBorder="1" applyAlignment="1">
      <alignment horizontal="center"/>
    </xf>
    <xf numFmtId="0" fontId="0" fillId="8" borderId="0" xfId="0" applyFill="1"/>
    <xf numFmtId="166" fontId="0" fillId="8" borderId="0" xfId="0" applyNumberFormat="1" applyFill="1"/>
    <xf numFmtId="0" fontId="0" fillId="8" borderId="0" xfId="0" applyFill="1"/>
    <xf numFmtId="0" fontId="0" fillId="8" borderId="0" xfId="0" applyFill="1"/>
    <xf numFmtId="0" fontId="0" fillId="8" borderId="0" xfId="0" applyFill="1" applyAlignment="1">
      <alignment vertical="center" wrapText="1"/>
    </xf>
    <xf numFmtId="0" fontId="0" fillId="8" borderId="0" xfId="0" applyFill="1" applyAlignment="1">
      <alignment wrapText="1"/>
    </xf>
    <xf numFmtId="49" fontId="0" fillId="8" borderId="0" xfId="0" applyNumberFormat="1" applyFill="1" applyAlignment="1">
      <alignment wrapText="1"/>
    </xf>
    <xf numFmtId="0" fontId="0" fillId="8" borderId="0" xfId="0" applyFill="1"/>
    <xf numFmtId="0" fontId="1" fillId="4" borderId="3" xfId="0" applyFont="1" applyFill="1" applyBorder="1" applyAlignment="1">
      <alignment horizontal="center" vertical="center" wrapText="1"/>
    </xf>
    <xf numFmtId="0" fontId="0" fillId="8" borderId="0" xfId="0" applyFill="1"/>
    <xf numFmtId="0" fontId="1" fillId="4" borderId="2" xfId="0" applyFont="1" applyFill="1" applyBorder="1" applyAlignment="1">
      <alignment horizontal="center" vertical="center" wrapText="1"/>
    </xf>
    <xf numFmtId="0" fontId="0" fillId="8" borderId="0" xfId="0" applyFill="1"/>
    <xf numFmtId="0" fontId="1" fillId="5" borderId="2" xfId="0" applyFont="1" applyFill="1" applyBorder="1" applyAlignment="1">
      <alignment vertical="center" wrapText="1"/>
    </xf>
    <xf numFmtId="0" fontId="0" fillId="8" borderId="0" xfId="0" applyFill="1"/>
    <xf numFmtId="0" fontId="0" fillId="0" borderId="0" xfId="0" applyAlignment="1">
      <alignment horizontal="center" vertical="center" wrapText="1"/>
    </xf>
    <xf numFmtId="49" fontId="0" fillId="8" borderId="0" xfId="0" applyNumberFormat="1" applyFill="1" applyAlignment="1">
      <alignment horizontal="center" vertical="center" wrapText="1"/>
    </xf>
    <xf numFmtId="0" fontId="0" fillId="8" borderId="0" xfId="0" applyFill="1"/>
    <xf numFmtId="49" fontId="0" fillId="8" borderId="0" xfId="0" applyNumberFormat="1" applyFill="1" applyAlignment="1">
      <alignment horizontal="center" vertical="center" wrapText="1"/>
    </xf>
    <xf numFmtId="0" fontId="1" fillId="5" borderId="2" xfId="0" applyFont="1" applyFill="1" applyBorder="1" applyAlignment="1"/>
    <xf numFmtId="0" fontId="18" fillId="8" borderId="15" xfId="0" applyFont="1" applyFill="1" applyBorder="1" applyAlignment="1">
      <alignment horizontal="center"/>
    </xf>
    <xf numFmtId="0" fontId="0" fillId="8" borderId="0" xfId="0" applyFill="1"/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3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4" fillId="0" borderId="0" xfId="75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0" fillId="8" borderId="0" xfId="0" applyFill="1" applyAlignment="1">
      <alignment horizontal="center" vertical="center"/>
    </xf>
    <xf numFmtId="0" fontId="18" fillId="8" borderId="15" xfId="0" applyFont="1" applyFill="1" applyBorder="1" applyAlignment="1">
      <alignment horizontal="center"/>
    </xf>
    <xf numFmtId="0" fontId="0" fillId="8" borderId="0" xfId="0" applyFill="1"/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19" fillId="8" borderId="19" xfId="0" applyFont="1" applyFill="1" applyBorder="1" applyAlignment="1">
      <alignment horizontal="center" wrapText="1"/>
    </xf>
    <xf numFmtId="0" fontId="18" fillId="8" borderId="20" xfId="0" applyFont="1" applyFill="1" applyBorder="1" applyAlignment="1">
      <alignment horizontal="center" wrapText="1"/>
    </xf>
    <xf numFmtId="0" fontId="18" fillId="8" borderId="21" xfId="0" applyFont="1" applyFill="1" applyBorder="1" applyAlignment="1">
      <alignment horizontal="center" wrapText="1"/>
    </xf>
    <xf numFmtId="0" fontId="18" fillId="8" borderId="19" xfId="0" applyFont="1" applyFill="1" applyBorder="1" applyAlignment="1">
      <alignment horizontal="center" wrapText="1"/>
    </xf>
    <xf numFmtId="0" fontId="19" fillId="8" borderId="15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1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0" fillId="8" borderId="0" xfId="0" applyNumberFormat="1" applyFill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49" fontId="0" fillId="8" borderId="0" xfId="0" applyNumberFormat="1" applyFill="1" applyAlignment="1">
      <alignment horizontal="center" wrapText="1"/>
    </xf>
  </cellXfs>
  <cellStyles count="1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Normal_para paper genero3" xfId="7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19" sqref="E19"/>
    </sheetView>
  </sheetViews>
  <sheetFormatPr baseColWidth="10" defaultRowHeight="15" x14ac:dyDescent="0"/>
  <cols>
    <col min="1" max="1" width="3.6640625" customWidth="1"/>
    <col min="2" max="2" width="33" customWidth="1"/>
    <col min="3" max="3" width="18.5" customWidth="1"/>
    <col min="4" max="4" width="16.1640625" customWidth="1"/>
    <col min="5" max="5" width="17" customWidth="1"/>
    <col min="6" max="6" width="23.1640625" customWidth="1"/>
    <col min="7" max="7" width="25.33203125" customWidth="1"/>
    <col min="8" max="8" width="51.33203125" customWidth="1"/>
  </cols>
  <sheetData>
    <row r="1" spans="1:8" ht="23">
      <c r="B1" s="41" t="s">
        <v>82</v>
      </c>
      <c r="C1" s="41"/>
      <c r="D1" s="41"/>
    </row>
    <row r="5" spans="1:8" ht="18">
      <c r="B5" s="42" t="s">
        <v>83</v>
      </c>
      <c r="C5" s="43"/>
      <c r="D5" s="43"/>
    </row>
    <row r="6" spans="1:8" ht="18">
      <c r="B6" s="42" t="s">
        <v>84</v>
      </c>
      <c r="C6" s="43"/>
      <c r="D6" s="43"/>
    </row>
    <row r="7" spans="1:8" ht="19" thickBot="1">
      <c r="A7" s="19"/>
      <c r="B7" s="44"/>
    </row>
    <row r="8" spans="1:8" ht="16" customHeight="1" thickBot="1">
      <c r="A8" s="81" t="s">
        <v>85</v>
      </c>
      <c r="B8" s="82"/>
      <c r="C8" s="82"/>
      <c r="D8" s="82"/>
      <c r="E8" s="82"/>
      <c r="F8" s="82"/>
      <c r="G8" s="82"/>
      <c r="H8" s="83"/>
    </row>
    <row r="9" spans="1:8" ht="16" thickBot="1">
      <c r="A9" s="45" t="s">
        <v>86</v>
      </c>
      <c r="B9" s="46" t="s">
        <v>87</v>
      </c>
      <c r="C9" s="46" t="s">
        <v>88</v>
      </c>
      <c r="D9" s="46" t="s">
        <v>89</v>
      </c>
      <c r="E9" s="46" t="s">
        <v>90</v>
      </c>
      <c r="F9" s="46" t="s">
        <v>54</v>
      </c>
      <c r="G9" s="46" t="s">
        <v>91</v>
      </c>
      <c r="H9" s="47" t="s">
        <v>92</v>
      </c>
    </row>
    <row r="10" spans="1:8">
      <c r="A10" s="48">
        <v>1</v>
      </c>
    </row>
    <row r="11" spans="1:8">
      <c r="A11" s="48">
        <v>2</v>
      </c>
    </row>
    <row r="12" spans="1:8">
      <c r="A12" s="48">
        <v>3</v>
      </c>
    </row>
    <row r="13" spans="1:8">
      <c r="A13" s="48" t="s">
        <v>93</v>
      </c>
    </row>
  </sheetData>
  <mergeCells count="1">
    <mergeCell ref="A8:H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workbookViewId="0">
      <pane xSplit="1" ySplit="5" topLeftCell="B105" activePane="bottomRight" state="frozen"/>
      <selection pane="topRight" activeCell="B1" sqref="B1"/>
      <selection pane="bottomLeft" activeCell="A6" sqref="A6"/>
      <selection pane="bottomRight" activeCell="AH6" sqref="AH1:BD1048576"/>
    </sheetView>
  </sheetViews>
  <sheetFormatPr baseColWidth="10" defaultRowHeight="15" x14ac:dyDescent="0"/>
  <cols>
    <col min="1" max="1" width="17.1640625" customWidth="1"/>
    <col min="2" max="2" width="3.33203125" customWidth="1"/>
    <col min="8" max="8" width="3.6640625" customWidth="1"/>
    <col min="25" max="25" width="3.1640625" customWidth="1"/>
  </cols>
  <sheetData>
    <row r="1" spans="1:32" ht="23">
      <c r="A1" s="30" t="s">
        <v>68</v>
      </c>
    </row>
    <row r="2" spans="1:32">
      <c r="A2" s="3"/>
    </row>
    <row r="3" spans="1:32" s="19" customFormat="1">
      <c r="A3" s="25"/>
      <c r="C3" s="102"/>
      <c r="D3" s="102"/>
      <c r="E3" s="102"/>
      <c r="F3" s="102"/>
      <c r="G3" s="102"/>
      <c r="I3" s="102" t="s">
        <v>48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Z3" s="93" t="s">
        <v>68</v>
      </c>
      <c r="AA3" s="94"/>
      <c r="AB3" s="94"/>
      <c r="AD3" s="93" t="s">
        <v>68</v>
      </c>
      <c r="AE3" s="94"/>
      <c r="AF3" s="94"/>
    </row>
    <row r="4" spans="1:32" s="5" customFormat="1">
      <c r="A4" s="29" t="s">
        <v>0</v>
      </c>
      <c r="C4" s="103" t="s">
        <v>41</v>
      </c>
      <c r="D4" s="103"/>
      <c r="E4" s="103"/>
      <c r="F4" s="103" t="s">
        <v>77</v>
      </c>
      <c r="G4" s="103"/>
      <c r="I4" s="104" t="s">
        <v>24</v>
      </c>
      <c r="J4" s="104"/>
      <c r="K4" s="103" t="s">
        <v>42</v>
      </c>
      <c r="L4" s="103"/>
      <c r="M4" s="103" t="s">
        <v>43</v>
      </c>
      <c r="N4" s="103"/>
      <c r="O4" s="103" t="s">
        <v>44</v>
      </c>
      <c r="P4" s="103"/>
      <c r="Q4" s="103" t="s">
        <v>45</v>
      </c>
      <c r="R4" s="103"/>
      <c r="S4" s="103" t="s">
        <v>49</v>
      </c>
      <c r="T4" s="103"/>
      <c r="U4" s="103" t="s">
        <v>46</v>
      </c>
      <c r="V4" s="103"/>
      <c r="W4" s="103" t="s">
        <v>47</v>
      </c>
      <c r="X4" s="103"/>
      <c r="Z4" s="98" t="s">
        <v>103</v>
      </c>
      <c r="AA4" s="99"/>
      <c r="AB4" s="100"/>
      <c r="AD4" s="95" t="s">
        <v>106</v>
      </c>
      <c r="AE4" s="96"/>
      <c r="AF4" s="97"/>
    </row>
    <row r="5" spans="1:32">
      <c r="A5" s="1"/>
      <c r="C5" s="2" t="s">
        <v>24</v>
      </c>
      <c r="D5" s="2" t="s">
        <v>25</v>
      </c>
      <c r="E5" s="2" t="s">
        <v>26</v>
      </c>
      <c r="F5" t="s">
        <v>25</v>
      </c>
      <c r="G5" t="s">
        <v>26</v>
      </c>
      <c r="I5" t="s">
        <v>25</v>
      </c>
      <c r="J5" t="s">
        <v>26</v>
      </c>
      <c r="K5" t="s">
        <v>25</v>
      </c>
      <c r="L5" t="s">
        <v>26</v>
      </c>
      <c r="M5" t="s">
        <v>25</v>
      </c>
      <c r="N5" t="s">
        <v>26</v>
      </c>
      <c r="O5" t="s">
        <v>25</v>
      </c>
      <c r="P5" t="s">
        <v>26</v>
      </c>
      <c r="Q5" t="s">
        <v>25</v>
      </c>
      <c r="R5" t="s">
        <v>26</v>
      </c>
      <c r="S5" t="s">
        <v>25</v>
      </c>
      <c r="T5" t="s">
        <v>26</v>
      </c>
      <c r="U5" t="s">
        <v>25</v>
      </c>
      <c r="V5" t="s">
        <v>26</v>
      </c>
      <c r="W5" t="s">
        <v>25</v>
      </c>
      <c r="X5" t="s">
        <v>26</v>
      </c>
      <c r="AD5" s="57" t="s">
        <v>107</v>
      </c>
      <c r="AE5" s="57" t="s">
        <v>108</v>
      </c>
      <c r="AF5" s="57" t="s">
        <v>109</v>
      </c>
    </row>
    <row r="6" spans="1:32">
      <c r="A6" s="1">
        <v>1900</v>
      </c>
    </row>
    <row r="7" spans="1:32">
      <c r="A7" s="1">
        <v>1901</v>
      </c>
    </row>
    <row r="8" spans="1:32">
      <c r="A8" s="1">
        <v>1902</v>
      </c>
    </row>
    <row r="9" spans="1:32">
      <c r="A9" s="1">
        <v>1903</v>
      </c>
    </row>
    <row r="10" spans="1:32">
      <c r="A10" s="1">
        <v>1904</v>
      </c>
    </row>
    <row r="11" spans="1:32">
      <c r="A11" s="1">
        <v>1905</v>
      </c>
    </row>
    <row r="12" spans="1:32">
      <c r="A12" s="1">
        <v>1906</v>
      </c>
    </row>
    <row r="13" spans="1:32">
      <c r="A13" s="1">
        <v>1907</v>
      </c>
    </row>
    <row r="14" spans="1:32">
      <c r="A14" s="1">
        <v>1908</v>
      </c>
    </row>
    <row r="15" spans="1:32">
      <c r="A15" s="1">
        <v>1909</v>
      </c>
    </row>
    <row r="16" spans="1:32">
      <c r="A16" s="1">
        <v>1910</v>
      </c>
    </row>
    <row r="17" spans="1:28">
      <c r="A17" s="1">
        <v>1911</v>
      </c>
    </row>
    <row r="18" spans="1:28">
      <c r="A18" s="1">
        <v>1912</v>
      </c>
    </row>
    <row r="19" spans="1:28">
      <c r="A19" s="1">
        <v>1913</v>
      </c>
    </row>
    <row r="20" spans="1:28">
      <c r="A20" s="1">
        <v>1914</v>
      </c>
    </row>
    <row r="21" spans="1:28">
      <c r="A21" s="1">
        <v>1915</v>
      </c>
    </row>
    <row r="22" spans="1:28">
      <c r="A22" s="1">
        <v>1916</v>
      </c>
    </row>
    <row r="23" spans="1:28">
      <c r="A23" s="1">
        <v>1917</v>
      </c>
      <c r="F23" s="23">
        <v>456000</v>
      </c>
      <c r="G23" s="23">
        <v>447000</v>
      </c>
    </row>
    <row r="24" spans="1:28">
      <c r="A24" s="1">
        <v>1918</v>
      </c>
    </row>
    <row r="25" spans="1:28">
      <c r="A25" s="1">
        <v>1919</v>
      </c>
    </row>
    <row r="26" spans="1:28">
      <c r="A26" s="1">
        <v>1920</v>
      </c>
    </row>
    <row r="27" spans="1:28">
      <c r="A27" s="1">
        <v>1921</v>
      </c>
      <c r="AA27" s="28"/>
      <c r="AB27" s="28"/>
    </row>
    <row r="28" spans="1:28">
      <c r="A28" s="1">
        <v>1922</v>
      </c>
      <c r="AA28" s="28"/>
      <c r="AB28" s="28"/>
    </row>
    <row r="29" spans="1:28">
      <c r="A29" s="1">
        <v>1923</v>
      </c>
    </row>
    <row r="30" spans="1:28">
      <c r="A30" s="1">
        <v>1924</v>
      </c>
    </row>
    <row r="31" spans="1:28">
      <c r="A31" s="1">
        <v>1925</v>
      </c>
    </row>
    <row r="32" spans="1:28">
      <c r="A32" s="1">
        <v>1926</v>
      </c>
    </row>
    <row r="33" spans="1:7">
      <c r="A33" s="1">
        <v>1927</v>
      </c>
      <c r="F33" s="23">
        <f>556.4616*1000</f>
        <v>556461.6</v>
      </c>
      <c r="G33" s="23">
        <f>550.638*1000</f>
        <v>550638</v>
      </c>
    </row>
    <row r="34" spans="1:7">
      <c r="A34" s="1">
        <v>1928</v>
      </c>
    </row>
    <row r="35" spans="1:7">
      <c r="A35" s="1">
        <v>1929</v>
      </c>
    </row>
    <row r="36" spans="1:7">
      <c r="A36" s="1">
        <v>1930</v>
      </c>
    </row>
    <row r="37" spans="1:7">
      <c r="A37" s="1">
        <v>1931</v>
      </c>
    </row>
    <row r="38" spans="1:7">
      <c r="A38" s="1">
        <v>1932</v>
      </c>
      <c r="F38" s="23">
        <f>617.5274*1000</f>
        <v>617527.39999999991</v>
      </c>
      <c r="G38" s="23">
        <f>615.0991*1000</f>
        <v>615099.1</v>
      </c>
    </row>
    <row r="39" spans="1:7">
      <c r="A39" s="1">
        <v>1933</v>
      </c>
    </row>
    <row r="40" spans="1:7">
      <c r="A40" s="1">
        <v>1934</v>
      </c>
    </row>
    <row r="41" spans="1:7">
      <c r="A41" s="1">
        <v>1935</v>
      </c>
    </row>
    <row r="42" spans="1:7">
      <c r="A42" s="1">
        <v>1936</v>
      </c>
    </row>
    <row r="43" spans="1:7">
      <c r="A43" s="1">
        <v>1937</v>
      </c>
    </row>
    <row r="44" spans="1:7">
      <c r="A44" s="1">
        <v>1938</v>
      </c>
    </row>
    <row r="45" spans="1:7">
      <c r="A45" s="1">
        <v>1939</v>
      </c>
    </row>
    <row r="46" spans="1:7">
      <c r="A46" s="1">
        <v>1940</v>
      </c>
    </row>
    <row r="47" spans="1:7">
      <c r="A47" s="1">
        <v>1941</v>
      </c>
    </row>
    <row r="48" spans="1:7">
      <c r="A48" s="1">
        <v>1942</v>
      </c>
    </row>
    <row r="49" spans="1:28">
      <c r="A49" s="1">
        <v>1943</v>
      </c>
    </row>
    <row r="50" spans="1:28">
      <c r="A50" s="1">
        <v>1944</v>
      </c>
    </row>
    <row r="51" spans="1:28">
      <c r="A51" s="1">
        <v>1945</v>
      </c>
    </row>
    <row r="52" spans="1:28">
      <c r="A52" s="1">
        <v>1946</v>
      </c>
    </row>
    <row r="53" spans="1:28">
      <c r="A53" s="1">
        <v>1947</v>
      </c>
      <c r="F53" s="23">
        <f>786.6562*1000</f>
        <v>786656.20000000007</v>
      </c>
      <c r="G53" s="23">
        <f>808.2558*1000</f>
        <v>808255.8</v>
      </c>
    </row>
    <row r="54" spans="1:28">
      <c r="A54" s="1">
        <v>1948</v>
      </c>
    </row>
    <row r="55" spans="1:28">
      <c r="A55" s="1">
        <v>1949</v>
      </c>
      <c r="B55" s="21"/>
    </row>
    <row r="56" spans="1:28">
      <c r="A56" s="1">
        <v>1950</v>
      </c>
      <c r="C56" s="22">
        <v>324085.10080000001</v>
      </c>
      <c r="D56" s="22">
        <v>163118.0048</v>
      </c>
      <c r="E56" s="22">
        <v>160967.09599999999</v>
      </c>
      <c r="H56" s="24"/>
      <c r="I56">
        <f>+U56+W56</f>
        <v>187844</v>
      </c>
      <c r="J56">
        <f>+V56+X56</f>
        <v>183354</v>
      </c>
      <c r="K56">
        <v>102565</v>
      </c>
      <c r="L56">
        <v>101248</v>
      </c>
      <c r="M56">
        <v>100920</v>
      </c>
      <c r="N56">
        <v>99507</v>
      </c>
      <c r="O56">
        <f>+K56+M56</f>
        <v>203485</v>
      </c>
      <c r="P56">
        <f>+L56+N56</f>
        <v>200755</v>
      </c>
      <c r="Q56">
        <f>+O56-D56</f>
        <v>40366.995200000005</v>
      </c>
      <c r="R56">
        <f>+P56-E56</f>
        <v>39787.90400000001</v>
      </c>
      <c r="S56">
        <v>100810</v>
      </c>
      <c r="T56">
        <v>99298</v>
      </c>
      <c r="U56">
        <v>98077</v>
      </c>
      <c r="V56">
        <v>96566</v>
      </c>
      <c r="W56">
        <v>89767</v>
      </c>
      <c r="X56">
        <v>86788</v>
      </c>
      <c r="Z56" s="56">
        <v>2238506</v>
      </c>
      <c r="AA56" s="56">
        <v>1132285</v>
      </c>
      <c r="AB56" s="56">
        <v>1106221</v>
      </c>
    </row>
    <row r="57" spans="1:28">
      <c r="A57" s="1">
        <v>1951</v>
      </c>
      <c r="C57" s="22">
        <v>327665.65966080007</v>
      </c>
      <c r="D57" s="22">
        <v>164603.01338880003</v>
      </c>
      <c r="E57" s="22">
        <v>163062.64627200001</v>
      </c>
      <c r="Z57" s="56">
        <v>2260057</v>
      </c>
      <c r="AA57" s="56">
        <v>1141891</v>
      </c>
      <c r="AB57" s="56">
        <v>1118166</v>
      </c>
    </row>
    <row r="58" spans="1:28">
      <c r="A58" s="1">
        <v>1952</v>
      </c>
      <c r="C58" s="22">
        <v>331279.84848639998</v>
      </c>
      <c r="D58" s="22">
        <v>166300.8986624</v>
      </c>
      <c r="E58" s="22">
        <v>164978.94982400001</v>
      </c>
      <c r="Z58" s="56">
        <v>2285262</v>
      </c>
      <c r="AA58" s="56">
        <v>1153269</v>
      </c>
      <c r="AB58" s="56">
        <v>1131993</v>
      </c>
    </row>
    <row r="59" spans="1:28">
      <c r="A59" s="1">
        <v>1953</v>
      </c>
      <c r="C59" s="22">
        <v>334978.57212159998</v>
      </c>
      <c r="D59" s="22">
        <v>168182.87260160001</v>
      </c>
      <c r="E59" s="22">
        <v>166795.69952000002</v>
      </c>
      <c r="Z59" s="56">
        <v>2313100</v>
      </c>
      <c r="AA59" s="56">
        <v>1165932</v>
      </c>
      <c r="AB59" s="56">
        <v>1147168</v>
      </c>
    </row>
    <row r="60" spans="1:28">
      <c r="A60" s="1">
        <v>1954</v>
      </c>
      <c r="C60" s="22">
        <v>338812.73541120003</v>
      </c>
      <c r="D60" s="22">
        <v>170220.14718720003</v>
      </c>
      <c r="E60" s="22">
        <v>168592.58822400001</v>
      </c>
      <c r="Z60" s="56">
        <v>2342562</v>
      </c>
      <c r="AA60" s="56">
        <v>1179406</v>
      </c>
      <c r="AB60" s="56">
        <v>1163156</v>
      </c>
    </row>
    <row r="61" spans="1:28">
      <c r="A61" s="1">
        <v>1955</v>
      </c>
      <c r="C61" s="22">
        <v>342833.24320000003</v>
      </c>
      <c r="D61" s="22">
        <v>172383.93440000003</v>
      </c>
      <c r="E61" s="22">
        <v>170449.3088</v>
      </c>
      <c r="H61" s="24"/>
      <c r="I61">
        <f>+U61+W61</f>
        <v>198225</v>
      </c>
      <c r="J61">
        <f>+V61+X61</f>
        <v>196324</v>
      </c>
      <c r="K61">
        <v>110282</v>
      </c>
      <c r="L61">
        <v>109069</v>
      </c>
      <c r="M61">
        <v>102608</v>
      </c>
      <c r="N61">
        <v>101361</v>
      </c>
      <c r="O61">
        <f>+K61+M61</f>
        <v>212890</v>
      </c>
      <c r="P61">
        <f>+L61+N61</f>
        <v>210430</v>
      </c>
      <c r="S61">
        <v>100728</v>
      </c>
      <c r="T61">
        <v>99527</v>
      </c>
      <c r="U61">
        <v>100338</v>
      </c>
      <c r="V61">
        <v>99329</v>
      </c>
      <c r="W61">
        <v>97887</v>
      </c>
      <c r="X61">
        <v>96995</v>
      </c>
      <c r="Z61" s="56">
        <v>2372629</v>
      </c>
      <c r="AA61" s="56">
        <v>1193209</v>
      </c>
      <c r="AB61" s="56">
        <v>1179420</v>
      </c>
    </row>
    <row r="62" spans="1:28">
      <c r="A62" s="1">
        <v>1956</v>
      </c>
      <c r="C62" s="22">
        <v>347006.15892479999</v>
      </c>
      <c r="D62" s="22">
        <v>174693.42625280001</v>
      </c>
      <c r="E62" s="22">
        <v>172312.73267199998</v>
      </c>
      <c r="Z62" s="56">
        <v>2403979</v>
      </c>
      <c r="AA62" s="56">
        <v>1207659</v>
      </c>
      <c r="AB62" s="56">
        <v>1196320</v>
      </c>
    </row>
    <row r="63" spans="1:28">
      <c r="A63" s="1">
        <v>1957</v>
      </c>
      <c r="C63" s="22">
        <v>351297.54602240003</v>
      </c>
      <c r="D63" s="22">
        <v>177167.81475840003</v>
      </c>
      <c r="E63" s="22">
        <v>174129.73126399997</v>
      </c>
      <c r="F63" s="23">
        <f>884.4126*1000</f>
        <v>884412.6</v>
      </c>
      <c r="G63" s="23">
        <f>925.1655*1000</f>
        <v>925165.5</v>
      </c>
      <c r="Z63" s="56">
        <v>2437284</v>
      </c>
      <c r="AA63" s="56">
        <v>1223077</v>
      </c>
      <c r="AB63" s="56">
        <v>1214207</v>
      </c>
    </row>
    <row r="64" spans="1:28">
      <c r="A64" s="1">
        <v>1958</v>
      </c>
      <c r="C64" s="22">
        <v>355758.30933760002</v>
      </c>
      <c r="D64" s="22">
        <v>179778.31189760001</v>
      </c>
      <c r="E64" s="22">
        <v>175979.99744000001</v>
      </c>
      <c r="Z64" s="56">
        <v>2471540</v>
      </c>
      <c r="AA64" s="56">
        <v>1238985</v>
      </c>
      <c r="AB64" s="56">
        <v>1232555</v>
      </c>
    </row>
    <row r="65" spans="1:28">
      <c r="A65" s="1">
        <v>1959</v>
      </c>
      <c r="C65" s="22">
        <v>360439.35371520004</v>
      </c>
      <c r="D65" s="22">
        <v>182496.12965120003</v>
      </c>
      <c r="E65" s="22">
        <v>177943.22406400001</v>
      </c>
      <c r="Z65" s="56">
        <v>2505716</v>
      </c>
      <c r="AA65" s="56">
        <v>1254896</v>
      </c>
      <c r="AB65" s="56">
        <v>1250820</v>
      </c>
    </row>
    <row r="66" spans="1:28">
      <c r="A66" s="1">
        <v>1960</v>
      </c>
      <c r="C66" s="22">
        <v>365391.58399999997</v>
      </c>
      <c r="D66" s="22">
        <v>185292.48</v>
      </c>
      <c r="E66" s="22">
        <v>180099.10399999999</v>
      </c>
      <c r="H66" s="24"/>
      <c r="I66">
        <f>+U66+W66</f>
        <v>201594</v>
      </c>
      <c r="J66">
        <f>+V66+X66</f>
        <v>200842</v>
      </c>
      <c r="K66">
        <v>117918</v>
      </c>
      <c r="L66">
        <v>113599</v>
      </c>
      <c r="M66">
        <v>110685</v>
      </c>
      <c r="N66">
        <v>109535</v>
      </c>
      <c r="O66">
        <f>+K66+M66</f>
        <v>228603</v>
      </c>
      <c r="P66">
        <f>+L66+N66</f>
        <v>223134</v>
      </c>
      <c r="Q66">
        <f>+O66-D66</f>
        <v>43310.51999999999</v>
      </c>
      <c r="R66">
        <f>+P66-E66</f>
        <v>43034.896000000008</v>
      </c>
      <c r="S66">
        <v>102742</v>
      </c>
      <c r="T66">
        <v>101730</v>
      </c>
      <c r="U66">
        <v>100642</v>
      </c>
      <c r="V66">
        <v>100074</v>
      </c>
      <c r="W66">
        <v>100952</v>
      </c>
      <c r="X66">
        <v>100768</v>
      </c>
      <c r="Z66" s="56">
        <v>2538810</v>
      </c>
      <c r="AA66" s="56">
        <v>1270335</v>
      </c>
      <c r="AB66" s="56">
        <v>1268475</v>
      </c>
    </row>
    <row r="67" spans="1:28">
      <c r="A67" s="1">
        <v>1961</v>
      </c>
      <c r="C67" s="22">
        <v>370743.69940480008</v>
      </c>
      <c r="D67" s="22">
        <v>188237.08003840005</v>
      </c>
      <c r="E67" s="22">
        <v>182506.6193664</v>
      </c>
      <c r="Z67" s="56">
        <v>2571303</v>
      </c>
      <c r="AA67" s="56">
        <v>1285562</v>
      </c>
      <c r="AB67" s="56">
        <v>1285741</v>
      </c>
    </row>
    <row r="68" spans="1:28">
      <c r="A68" s="1">
        <v>1962</v>
      </c>
      <c r="C68" s="22">
        <v>376461.76336640003</v>
      </c>
      <c r="D68" s="22">
        <v>191349.12177920001</v>
      </c>
      <c r="E68" s="22">
        <v>185112.64158719999</v>
      </c>
      <c r="F68" s="23">
        <f>921.0009*1000</f>
        <v>921000.9</v>
      </c>
      <c r="G68" s="23">
        <f>959.8365*1000</f>
        <v>959836.5</v>
      </c>
      <c r="Z68" s="56">
        <v>2603871</v>
      </c>
      <c r="AA68" s="56">
        <v>1300898</v>
      </c>
      <c r="AB68" s="56">
        <v>1302973</v>
      </c>
    </row>
    <row r="69" spans="1:28">
      <c r="A69" s="1">
        <v>1963</v>
      </c>
      <c r="C69" s="22">
        <v>382352.72706559999</v>
      </c>
      <c r="D69" s="22">
        <v>194524.02958079998</v>
      </c>
      <c r="E69" s="22">
        <v>187828.69748479998</v>
      </c>
      <c r="Z69" s="56">
        <v>2635792</v>
      </c>
      <c r="AA69" s="56">
        <v>1315952</v>
      </c>
      <c r="AB69" s="56">
        <v>1319840</v>
      </c>
    </row>
    <row r="70" spans="1:28">
      <c r="A70" s="1">
        <v>1964</v>
      </c>
      <c r="C70" s="22">
        <v>388223.54168319999</v>
      </c>
      <c r="D70" s="22">
        <v>197657.22780160006</v>
      </c>
      <c r="E70" s="22">
        <v>190566.31388160001</v>
      </c>
      <c r="Z70" s="56">
        <v>2666321</v>
      </c>
      <c r="AA70" s="56">
        <v>1330321</v>
      </c>
      <c r="AB70" s="56">
        <v>1336000</v>
      </c>
    </row>
    <row r="71" spans="1:28">
      <c r="A71" s="1">
        <v>1965</v>
      </c>
      <c r="C71" s="22">
        <v>393881.15840000001</v>
      </c>
      <c r="D71" s="22">
        <v>200644.14079999999</v>
      </c>
      <c r="E71" s="22">
        <v>193237.01759999999</v>
      </c>
      <c r="H71" s="24"/>
      <c r="I71">
        <f>+U71+W71</f>
        <v>200779</v>
      </c>
      <c r="J71">
        <f>+V71+X71</f>
        <v>200171</v>
      </c>
      <c r="K71">
        <v>129088</v>
      </c>
      <c r="L71">
        <v>124482</v>
      </c>
      <c r="M71">
        <v>117406</v>
      </c>
      <c r="N71">
        <v>113224</v>
      </c>
      <c r="O71">
        <f>+K71+M71</f>
        <v>246494</v>
      </c>
      <c r="P71">
        <f>+L71+N71</f>
        <v>237706</v>
      </c>
      <c r="S71">
        <v>109889</v>
      </c>
      <c r="T71">
        <v>109005</v>
      </c>
      <c r="U71">
        <v>101507</v>
      </c>
      <c r="V71">
        <v>100960</v>
      </c>
      <c r="W71">
        <v>99272</v>
      </c>
      <c r="X71">
        <v>99211</v>
      </c>
      <c r="Z71" s="56">
        <v>2694744</v>
      </c>
      <c r="AA71" s="56">
        <v>1343625</v>
      </c>
      <c r="AB71" s="56">
        <v>1351119</v>
      </c>
    </row>
    <row r="72" spans="1:28">
      <c r="A72" s="1">
        <v>1966</v>
      </c>
      <c r="C72" s="22">
        <v>399956.23859200004</v>
      </c>
      <c r="D72" s="22">
        <v>203789.98856960001</v>
      </c>
      <c r="E72" s="22">
        <v>196166.25002240003</v>
      </c>
      <c r="Z72" s="56">
        <v>2721919</v>
      </c>
      <c r="AA72" s="56">
        <v>1356298</v>
      </c>
      <c r="AB72" s="56">
        <v>1365621</v>
      </c>
    </row>
    <row r="73" spans="1:28">
      <c r="A73" s="1">
        <v>1967</v>
      </c>
      <c r="C73" s="22">
        <v>406577.48147200001</v>
      </c>
      <c r="D73" s="22">
        <v>207164.4882048</v>
      </c>
      <c r="E73" s="22">
        <v>199412.99326719998</v>
      </c>
      <c r="Z73" s="56">
        <v>2748333</v>
      </c>
      <c r="AA73" s="56">
        <v>1368605</v>
      </c>
      <c r="AB73" s="56">
        <v>1379728</v>
      </c>
    </row>
    <row r="74" spans="1:28">
      <c r="A74" s="1">
        <v>1968</v>
      </c>
      <c r="C74" s="22">
        <v>412798.89497600001</v>
      </c>
      <c r="D74" s="22">
        <v>210309.80971520001</v>
      </c>
      <c r="E74" s="22">
        <v>202489.0852608</v>
      </c>
      <c r="Z74" s="56">
        <v>2772693</v>
      </c>
      <c r="AA74" s="56">
        <v>1379886</v>
      </c>
      <c r="AB74" s="56">
        <v>1392807</v>
      </c>
    </row>
    <row r="75" spans="1:28">
      <c r="A75" s="1">
        <v>1969</v>
      </c>
      <c r="C75" s="22">
        <v>417674.48704000004</v>
      </c>
      <c r="D75" s="22">
        <v>212768.12311039999</v>
      </c>
      <c r="E75" s="22">
        <v>204906.36392960002</v>
      </c>
      <c r="Z75" s="56">
        <v>2793683</v>
      </c>
      <c r="AA75" s="56">
        <v>1389462</v>
      </c>
      <c r="AB75" s="56">
        <v>1404221</v>
      </c>
    </row>
    <row r="76" spans="1:28">
      <c r="A76" s="1">
        <v>1970</v>
      </c>
      <c r="C76" s="22">
        <v>420258.26560000004</v>
      </c>
      <c r="D76" s="22">
        <v>214081.59840000002</v>
      </c>
      <c r="E76" s="22">
        <v>206176.66720000003</v>
      </c>
      <c r="F76" s="23">
        <v>997050</v>
      </c>
      <c r="G76" s="23">
        <v>1027546</v>
      </c>
      <c r="H76" s="24"/>
      <c r="I76">
        <f>+U76+W76</f>
        <v>204334</v>
      </c>
      <c r="J76">
        <f>+V76+X76</f>
        <v>204061</v>
      </c>
      <c r="K76">
        <v>136032</v>
      </c>
      <c r="L76">
        <v>130856</v>
      </c>
      <c r="M76">
        <v>127723</v>
      </c>
      <c r="N76">
        <v>123240</v>
      </c>
      <c r="O76">
        <f>+K76+M76</f>
        <v>263755</v>
      </c>
      <c r="P76">
        <f>+L76+N76</f>
        <v>254096</v>
      </c>
      <c r="Q76">
        <f>+O76-D76</f>
        <v>49673.401599999983</v>
      </c>
      <c r="R76">
        <f>+P76-E76</f>
        <v>47919.332799999975</v>
      </c>
      <c r="S76">
        <v>115207</v>
      </c>
      <c r="T76">
        <v>111343</v>
      </c>
      <c r="U76">
        <v>106404</v>
      </c>
      <c r="V76">
        <v>106087</v>
      </c>
      <c r="W76">
        <v>97930</v>
      </c>
      <c r="X76">
        <v>97974</v>
      </c>
      <c r="Z76" s="56">
        <v>2810016</v>
      </c>
      <c r="AA76" s="56">
        <v>1396683</v>
      </c>
      <c r="AB76" s="56">
        <v>1413333</v>
      </c>
    </row>
    <row r="77" spans="1:28">
      <c r="A77" s="1">
        <v>1971</v>
      </c>
      <c r="C77" s="22">
        <v>419527.20947200008</v>
      </c>
      <c r="D77" s="22">
        <v>213727.51310079999</v>
      </c>
      <c r="E77" s="22">
        <v>205799.6963712</v>
      </c>
      <c r="Z77" s="56">
        <v>2819125</v>
      </c>
      <c r="AA77" s="56">
        <v>1400398</v>
      </c>
      <c r="AB77" s="56">
        <v>1418727</v>
      </c>
    </row>
    <row r="78" spans="1:28">
      <c r="A78" s="1">
        <v>1972</v>
      </c>
      <c r="C78" s="22">
        <v>416111.98003199999</v>
      </c>
      <c r="D78" s="22">
        <v>212011.0872064</v>
      </c>
      <c r="E78" s="22">
        <v>204100.89282559999</v>
      </c>
      <c r="Z78" s="56">
        <v>2821888</v>
      </c>
      <c r="AA78" s="56">
        <v>1401056</v>
      </c>
      <c r="AB78" s="56">
        <v>1420832</v>
      </c>
    </row>
    <row r="79" spans="1:28">
      <c r="A79" s="1">
        <v>1973</v>
      </c>
      <c r="C79" s="22">
        <v>411547.10905599996</v>
      </c>
      <c r="D79" s="22">
        <v>209716.4044416</v>
      </c>
      <c r="E79" s="22">
        <v>201830.70461439996</v>
      </c>
      <c r="Z79" s="56">
        <v>2822130</v>
      </c>
      <c r="AA79" s="56">
        <v>1400366</v>
      </c>
      <c r="AB79" s="56">
        <v>1421764</v>
      </c>
    </row>
    <row r="80" spans="1:28">
      <c r="A80" s="1">
        <v>1974</v>
      </c>
      <c r="C80" s="22">
        <v>407367.12832000002</v>
      </c>
      <c r="D80" s="22">
        <v>207627.54853119998</v>
      </c>
      <c r="E80" s="22">
        <v>199739.57978880001</v>
      </c>
      <c r="Z80" s="56">
        <v>2823692</v>
      </c>
      <c r="AA80" s="56">
        <v>1400038</v>
      </c>
      <c r="AB80" s="56">
        <v>1423654</v>
      </c>
    </row>
    <row r="81" spans="1:32">
      <c r="A81" s="1">
        <v>1975</v>
      </c>
      <c r="C81" s="22">
        <v>405106.56959999999</v>
      </c>
      <c r="D81" s="22">
        <v>206528.60320000001</v>
      </c>
      <c r="E81" s="22">
        <v>198577.96639999998</v>
      </c>
      <c r="H81" s="24"/>
      <c r="I81">
        <f>+U81+W81</f>
        <v>197978</v>
      </c>
      <c r="J81">
        <f>+V81+X81</f>
        <v>196397</v>
      </c>
      <c r="K81">
        <v>127239</v>
      </c>
      <c r="L81">
        <v>122349</v>
      </c>
      <c r="M81">
        <v>131557</v>
      </c>
      <c r="N81">
        <v>126583</v>
      </c>
      <c r="O81">
        <f>+K81+M81</f>
        <v>258796</v>
      </c>
      <c r="P81">
        <f>+L81+N81</f>
        <v>248932</v>
      </c>
      <c r="S81">
        <v>120327</v>
      </c>
      <c r="T81">
        <v>116553</v>
      </c>
      <c r="U81">
        <v>103439</v>
      </c>
      <c r="V81">
        <v>100867</v>
      </c>
      <c r="W81">
        <v>94539</v>
      </c>
      <c r="X81">
        <v>95530</v>
      </c>
      <c r="Z81" s="56">
        <v>2830411</v>
      </c>
      <c r="AA81" s="56">
        <v>1401785</v>
      </c>
      <c r="AB81" s="56">
        <v>1428626</v>
      </c>
    </row>
    <row r="82" spans="1:32">
      <c r="A82" s="1">
        <v>1976</v>
      </c>
      <c r="C82" s="22">
        <v>404763.01180160005</v>
      </c>
      <c r="D82" s="22">
        <v>206432.53105920003</v>
      </c>
      <c r="E82" s="22">
        <v>198330.48074240002</v>
      </c>
      <c r="Z82" s="56">
        <v>2843150</v>
      </c>
      <c r="AA82" s="56">
        <v>1405815</v>
      </c>
      <c r="AB82" s="56">
        <v>1437335</v>
      </c>
    </row>
    <row r="83" spans="1:32">
      <c r="A83" s="1">
        <v>1977</v>
      </c>
      <c r="C83" s="22">
        <v>405313.43374080001</v>
      </c>
      <c r="D83" s="22">
        <v>206816.60962560002</v>
      </c>
      <c r="E83" s="22">
        <v>198496.82411519997</v>
      </c>
      <c r="Z83" s="56">
        <v>2859352</v>
      </c>
      <c r="AA83" s="56">
        <v>1410989</v>
      </c>
      <c r="AB83" s="56">
        <v>1448363</v>
      </c>
    </row>
    <row r="84" spans="1:32">
      <c r="A84" s="1">
        <v>1978</v>
      </c>
      <c r="C84" s="22">
        <v>406761.46705920005</v>
      </c>
      <c r="D84" s="22">
        <v>207661.3949824</v>
      </c>
      <c r="E84" s="22">
        <v>199100.07207679999</v>
      </c>
      <c r="Z84" s="56">
        <v>2877718</v>
      </c>
      <c r="AA84" s="56">
        <v>1416991</v>
      </c>
      <c r="AB84" s="56">
        <v>1460727</v>
      </c>
    </row>
    <row r="85" spans="1:32">
      <c r="A85" s="1">
        <v>1979</v>
      </c>
      <c r="C85" s="22">
        <v>409110.74339839997</v>
      </c>
      <c r="D85" s="22">
        <v>208947.44321279996</v>
      </c>
      <c r="E85" s="22">
        <v>200163.3001856</v>
      </c>
      <c r="Z85" s="56">
        <v>2896954</v>
      </c>
      <c r="AA85" s="56">
        <v>1423507</v>
      </c>
      <c r="AB85" s="56">
        <v>1473447</v>
      </c>
    </row>
    <row r="86" spans="1:32">
      <c r="A86" s="1">
        <v>1980</v>
      </c>
      <c r="C86" s="22">
        <v>412364.89439999999</v>
      </c>
      <c r="D86" s="22">
        <v>210655.31039999999</v>
      </c>
      <c r="E86" s="22">
        <v>201709.58399999997</v>
      </c>
      <c r="F86" s="23">
        <v>1029225</v>
      </c>
      <c r="G86" s="23">
        <v>1099322</v>
      </c>
      <c r="H86" s="24"/>
      <c r="I86">
        <f>+U86+W86</f>
        <v>208760</v>
      </c>
      <c r="J86">
        <f>+V86+X86</f>
        <v>212290</v>
      </c>
      <c r="K86">
        <v>136688</v>
      </c>
      <c r="L86">
        <v>130642</v>
      </c>
      <c r="M86">
        <v>122529</v>
      </c>
      <c r="N86">
        <v>118142</v>
      </c>
      <c r="O86">
        <f>+K86+M86</f>
        <v>259217</v>
      </c>
      <c r="P86">
        <f>+L86+N86</f>
        <v>248784</v>
      </c>
      <c r="Q86">
        <f>+O86-D86</f>
        <v>48561.689600000012</v>
      </c>
      <c r="R86">
        <f>+P86-E86</f>
        <v>47074.416000000027</v>
      </c>
      <c r="S86">
        <v>123969</v>
      </c>
      <c r="T86">
        <v>122303</v>
      </c>
      <c r="U86">
        <v>109589</v>
      </c>
      <c r="V86">
        <v>112399</v>
      </c>
      <c r="W86">
        <v>99171</v>
      </c>
      <c r="X86">
        <v>99891</v>
      </c>
      <c r="Z86" s="56">
        <v>2915758</v>
      </c>
      <c r="AA86" s="56">
        <v>1430219</v>
      </c>
      <c r="AB86" s="56">
        <v>1485539</v>
      </c>
    </row>
    <row r="87" spans="1:32">
      <c r="A87" s="1">
        <v>1981</v>
      </c>
      <c r="C87" s="22">
        <v>417614.61024000001</v>
      </c>
      <c r="D87" s="22">
        <v>213332.03979519999</v>
      </c>
      <c r="E87" s="22">
        <v>204282.57044480002</v>
      </c>
      <c r="Z87" s="56">
        <v>2934273</v>
      </c>
      <c r="AA87" s="56">
        <v>1437274</v>
      </c>
      <c r="AB87" s="56">
        <v>1496999</v>
      </c>
    </row>
    <row r="88" spans="1:32">
      <c r="A88" s="1">
        <v>1982</v>
      </c>
      <c r="C88" s="22">
        <v>424857.46982399997</v>
      </c>
      <c r="D88" s="22">
        <v>216990.5940096</v>
      </c>
      <c r="E88" s="22">
        <v>207866.87581439997</v>
      </c>
      <c r="Z88" s="56">
        <v>2953364</v>
      </c>
      <c r="AA88" s="56">
        <v>1444884</v>
      </c>
      <c r="AB88" s="56">
        <v>1508480</v>
      </c>
    </row>
    <row r="89" spans="1:32">
      <c r="A89" s="1">
        <v>1983</v>
      </c>
      <c r="C89" s="22">
        <v>432457.43788799999</v>
      </c>
      <c r="D89" s="22">
        <v>220810.40816640004</v>
      </c>
      <c r="E89" s="22">
        <v>211647.02972159997</v>
      </c>
      <c r="Z89" s="56">
        <v>2972817</v>
      </c>
      <c r="AA89" s="56">
        <v>1452825</v>
      </c>
      <c r="AB89" s="56">
        <v>1519992</v>
      </c>
    </row>
    <row r="90" spans="1:32">
      <c r="A90" s="1">
        <v>1984</v>
      </c>
      <c r="C90" s="22">
        <v>438778.47916800005</v>
      </c>
      <c r="D90" s="22">
        <v>223970.91738880001</v>
      </c>
      <c r="E90" s="22">
        <v>214807.56177920001</v>
      </c>
      <c r="Z90" s="56">
        <v>2992416</v>
      </c>
      <c r="AA90" s="56">
        <v>1460882</v>
      </c>
      <c r="AB90" s="56">
        <v>1531534</v>
      </c>
    </row>
    <row r="91" spans="1:32">
      <c r="A91" s="1">
        <v>1985</v>
      </c>
      <c r="C91" s="22">
        <v>442184.55840000004</v>
      </c>
      <c r="D91" s="22">
        <v>225651.55680000002</v>
      </c>
      <c r="E91" s="22">
        <v>216533.00160000002</v>
      </c>
      <c r="H91" s="24"/>
      <c r="I91">
        <f>+U91+W91</f>
        <v>222147</v>
      </c>
      <c r="J91">
        <f>+V91+X91</f>
        <v>227629</v>
      </c>
      <c r="K91">
        <v>142843</v>
      </c>
      <c r="L91">
        <v>137511</v>
      </c>
      <c r="M91">
        <v>134880</v>
      </c>
      <c r="N91">
        <v>128941</v>
      </c>
      <c r="O91">
        <f>+K91+M91</f>
        <v>277723</v>
      </c>
      <c r="P91">
        <f>+L91+N91</f>
        <v>266452</v>
      </c>
      <c r="S91">
        <v>118403</v>
      </c>
      <c r="T91">
        <v>116113</v>
      </c>
      <c r="U91">
        <v>115288</v>
      </c>
      <c r="V91">
        <v>116591</v>
      </c>
      <c r="W91">
        <v>106859</v>
      </c>
      <c r="X91">
        <v>111038</v>
      </c>
      <c r="Z91" s="56">
        <v>3011946</v>
      </c>
      <c r="AA91" s="56">
        <v>1468833</v>
      </c>
      <c r="AB91" s="56">
        <v>1543113</v>
      </c>
    </row>
    <row r="92" spans="1:32">
      <c r="A92" s="1">
        <v>1986</v>
      </c>
      <c r="C92" s="22">
        <v>441774.08584960003</v>
      </c>
      <c r="D92" s="22">
        <v>225381.2651776</v>
      </c>
      <c r="E92" s="22">
        <v>216392.820672</v>
      </c>
      <c r="Z92" s="56">
        <v>3031174</v>
      </c>
      <c r="AA92" s="56">
        <v>1476474</v>
      </c>
      <c r="AB92" s="56">
        <v>1554700</v>
      </c>
    </row>
    <row r="93" spans="1:32">
      <c r="A93" s="1">
        <v>1987</v>
      </c>
      <c r="C93" s="22">
        <v>438637.75169280003</v>
      </c>
      <c r="D93" s="22">
        <v>223707.0857728</v>
      </c>
      <c r="E93" s="22">
        <v>214930.66592</v>
      </c>
      <c r="Z93" s="56">
        <v>3050245</v>
      </c>
      <c r="AA93" s="56">
        <v>1483953</v>
      </c>
      <c r="AB93" s="56">
        <v>1566292</v>
      </c>
    </row>
    <row r="94" spans="1:32">
      <c r="A94" s="1">
        <v>1988</v>
      </c>
      <c r="C94" s="22">
        <v>434127.94053120003</v>
      </c>
      <c r="D94" s="22">
        <v>221335.61041919998</v>
      </c>
      <c r="E94" s="22">
        <v>212792.330112</v>
      </c>
      <c r="Z94" s="56">
        <v>3069503</v>
      </c>
      <c r="AA94" s="56">
        <v>1491565</v>
      </c>
      <c r="AB94" s="56">
        <v>1577938</v>
      </c>
    </row>
    <row r="95" spans="1:32">
      <c r="A95" s="1">
        <v>1989</v>
      </c>
      <c r="C95" s="22">
        <v>429597.03696640005</v>
      </c>
      <c r="D95" s="22">
        <v>218973.43095040001</v>
      </c>
      <c r="E95" s="22">
        <v>210623.60601600001</v>
      </c>
      <c r="Z95" s="56">
        <v>3089302</v>
      </c>
      <c r="AA95" s="56">
        <v>1499639</v>
      </c>
      <c r="AB95" s="56">
        <v>1589663</v>
      </c>
    </row>
    <row r="96" spans="1:32">
      <c r="A96" s="1">
        <v>1990</v>
      </c>
      <c r="C96" s="22">
        <v>426397.42559999996</v>
      </c>
      <c r="D96" s="22">
        <v>217327.13919999998</v>
      </c>
      <c r="E96" s="22">
        <v>209070.28640000001</v>
      </c>
      <c r="F96" s="23">
        <v>1094923</v>
      </c>
      <c r="G96" s="23">
        <v>1201812</v>
      </c>
      <c r="H96" s="24"/>
      <c r="I96">
        <f>+U96+W96</f>
        <v>224925</v>
      </c>
      <c r="J96">
        <f>+V96+X96</f>
        <v>229380</v>
      </c>
      <c r="K96">
        <v>132593</v>
      </c>
      <c r="L96">
        <v>127306</v>
      </c>
      <c r="M96">
        <v>141317</v>
      </c>
      <c r="N96">
        <v>136307</v>
      </c>
      <c r="O96">
        <f>+K96+M96</f>
        <v>273910</v>
      </c>
      <c r="P96">
        <f>+L96+N96</f>
        <v>263613</v>
      </c>
      <c r="Q96">
        <f>+O96-D96</f>
        <v>56582.860800000024</v>
      </c>
      <c r="R96">
        <f>+P96-E96</f>
        <v>54542.713599999988</v>
      </c>
      <c r="S96">
        <v>132439</v>
      </c>
      <c r="T96">
        <v>127705</v>
      </c>
      <c r="U96">
        <v>114325</v>
      </c>
      <c r="V96">
        <v>114639</v>
      </c>
      <c r="W96">
        <v>110600</v>
      </c>
      <c r="X96">
        <v>114741</v>
      </c>
      <c r="Z96" s="56">
        <v>3109996</v>
      </c>
      <c r="AA96" s="56">
        <v>1508473</v>
      </c>
      <c r="AB96" s="56">
        <v>1601523</v>
      </c>
      <c r="AD96" s="56">
        <v>3109.1</v>
      </c>
      <c r="AE96" s="56">
        <v>1508.04</v>
      </c>
      <c r="AF96" s="56">
        <v>1601.08</v>
      </c>
    </row>
    <row r="97" spans="1:32">
      <c r="A97" s="1">
        <v>1991</v>
      </c>
      <c r="C97" s="22">
        <v>424328.69614080002</v>
      </c>
      <c r="D97" s="22">
        <v>216309.03711999996</v>
      </c>
      <c r="E97" s="22">
        <v>208019.65902080003</v>
      </c>
      <c r="Z97" s="56">
        <v>3132127</v>
      </c>
      <c r="AA97" s="56">
        <v>1518419</v>
      </c>
      <c r="AB97" s="56">
        <v>1613708</v>
      </c>
    </row>
    <row r="98" spans="1:32">
      <c r="A98" s="1">
        <v>1992</v>
      </c>
      <c r="C98" s="22">
        <v>422489.25885439996</v>
      </c>
      <c r="D98" s="22">
        <v>215448.06348799996</v>
      </c>
      <c r="E98" s="22">
        <v>207041.1953664</v>
      </c>
      <c r="Z98" s="56">
        <v>3155467</v>
      </c>
      <c r="AA98" s="56">
        <v>1529273</v>
      </c>
      <c r="AB98" s="56">
        <v>1626194</v>
      </c>
    </row>
    <row r="99" spans="1:32">
      <c r="A99" s="1">
        <v>1993</v>
      </c>
      <c r="C99" s="22">
        <v>421179.72917760001</v>
      </c>
      <c r="D99" s="22">
        <v>214875.765376</v>
      </c>
      <c r="E99" s="22">
        <v>206303.96380159998</v>
      </c>
      <c r="Z99" s="56">
        <v>3179188</v>
      </c>
      <c r="AA99" s="56">
        <v>1540506</v>
      </c>
      <c r="AB99" s="56">
        <v>1638682</v>
      </c>
    </row>
    <row r="100" spans="1:32">
      <c r="A100" s="1">
        <v>1994</v>
      </c>
      <c r="C100" s="22">
        <v>420700.72254720004</v>
      </c>
      <c r="D100" s="22">
        <v>214723.68985600001</v>
      </c>
      <c r="E100" s="22">
        <v>205977.03269120003</v>
      </c>
      <c r="Z100" s="56">
        <v>3202465</v>
      </c>
      <c r="AA100" s="56">
        <v>1551584</v>
      </c>
      <c r="AB100" s="56">
        <v>1650881</v>
      </c>
    </row>
    <row r="101" spans="1:32">
      <c r="A101" s="1">
        <v>1995</v>
      </c>
      <c r="C101" s="22">
        <v>421352.85439999995</v>
      </c>
      <c r="D101" s="22">
        <v>215123.38399999999</v>
      </c>
      <c r="E101" s="22">
        <v>206229.47040000002</v>
      </c>
      <c r="H101" s="24"/>
      <c r="I101">
        <f>+U101+W101</f>
        <v>242173</v>
      </c>
      <c r="J101">
        <f>+V101+X101</f>
        <v>238984</v>
      </c>
      <c r="K101">
        <v>136909</v>
      </c>
      <c r="L101">
        <v>131185</v>
      </c>
      <c r="M101">
        <v>131329</v>
      </c>
      <c r="N101">
        <v>126142</v>
      </c>
      <c r="O101">
        <f>+K101+M101</f>
        <v>268238</v>
      </c>
      <c r="P101">
        <f>+L101+N101</f>
        <v>257327</v>
      </c>
      <c r="S101">
        <v>139811</v>
      </c>
      <c r="T101">
        <v>135058</v>
      </c>
      <c r="U101">
        <v>130359</v>
      </c>
      <c r="V101">
        <v>126190</v>
      </c>
      <c r="W101">
        <v>111814</v>
      </c>
      <c r="X101">
        <v>112794</v>
      </c>
      <c r="Z101" s="56">
        <v>3224472</v>
      </c>
      <c r="AA101" s="56">
        <v>1561981</v>
      </c>
      <c r="AB101" s="56">
        <v>1662491</v>
      </c>
    </row>
    <row r="102" spans="1:32">
      <c r="A102" s="1">
        <v>1996</v>
      </c>
      <c r="C102" s="22">
        <v>423657.94169600005</v>
      </c>
      <c r="D102" s="22">
        <v>216339.42828800002</v>
      </c>
      <c r="E102" s="22">
        <v>207318.513408</v>
      </c>
      <c r="Z102" s="56">
        <v>3246401</v>
      </c>
      <c r="AA102" s="56">
        <v>1572324</v>
      </c>
      <c r="AB102" s="56">
        <v>1674077</v>
      </c>
    </row>
    <row r="103" spans="1:32">
      <c r="A103" s="1">
        <v>1997</v>
      </c>
      <c r="C103" s="22">
        <v>427415.57414400001</v>
      </c>
      <c r="D103" s="22">
        <v>218284.12467200001</v>
      </c>
      <c r="E103" s="22">
        <v>209131.44947200001</v>
      </c>
      <c r="Z103" s="56">
        <v>3268790</v>
      </c>
      <c r="AA103" s="56">
        <v>1582964</v>
      </c>
      <c r="AB103" s="56">
        <v>1685826</v>
      </c>
    </row>
    <row r="104" spans="1:32">
      <c r="A104" s="1">
        <v>1998</v>
      </c>
      <c r="C104" s="22">
        <v>431843.02630399994</v>
      </c>
      <c r="D104" s="22">
        <v>220560.60243199999</v>
      </c>
      <c r="E104" s="22">
        <v>211282.42387199998</v>
      </c>
      <c r="Z104" s="56">
        <v>3289874</v>
      </c>
      <c r="AA104" s="56">
        <v>1592961</v>
      </c>
      <c r="AB104" s="56">
        <v>1696913</v>
      </c>
    </row>
    <row r="105" spans="1:32">
      <c r="A105" s="1">
        <v>1999</v>
      </c>
      <c r="C105" s="22">
        <v>436157.572736</v>
      </c>
      <c r="D105" s="22">
        <v>222771.99084800002</v>
      </c>
      <c r="E105" s="22">
        <v>213385.58188800004</v>
      </c>
      <c r="Z105" s="56">
        <v>3307864</v>
      </c>
      <c r="AA105" s="56">
        <v>1601370</v>
      </c>
      <c r="AB105" s="56">
        <v>1706494</v>
      </c>
    </row>
    <row r="106" spans="1:32">
      <c r="A106" s="1">
        <v>2000</v>
      </c>
      <c r="C106" s="22">
        <v>439576.48800000001</v>
      </c>
      <c r="D106" s="22">
        <v>224521.4192</v>
      </c>
      <c r="E106" s="22">
        <v>215055.06880000001</v>
      </c>
      <c r="F106" s="23">
        <v>1196390</v>
      </c>
      <c r="G106" s="23">
        <v>1313338</v>
      </c>
      <c r="H106" s="24"/>
      <c r="I106">
        <f>+U106+W106</f>
        <v>264187</v>
      </c>
      <c r="J106">
        <f>+V106+X106</f>
        <v>256902</v>
      </c>
      <c r="K106">
        <v>142119</v>
      </c>
      <c r="L106">
        <v>136224</v>
      </c>
      <c r="M106">
        <v>135704</v>
      </c>
      <c r="N106">
        <v>130195</v>
      </c>
      <c r="O106">
        <f>+K106+M106</f>
        <v>277823</v>
      </c>
      <c r="P106">
        <f>+L106+N106</f>
        <v>266419</v>
      </c>
      <c r="Q106">
        <f>+O106-D106</f>
        <v>53301.580799999996</v>
      </c>
      <c r="R106">
        <f>+P106-E106</f>
        <v>51363.931199999992</v>
      </c>
      <c r="S106">
        <v>129768</v>
      </c>
      <c r="T106">
        <v>124964</v>
      </c>
      <c r="U106">
        <v>137279</v>
      </c>
      <c r="V106">
        <v>133175</v>
      </c>
      <c r="W106">
        <v>126908</v>
      </c>
      <c r="X106">
        <v>123727</v>
      </c>
      <c r="Z106" s="56">
        <v>3320982</v>
      </c>
      <c r="AA106" s="56">
        <v>1607248</v>
      </c>
      <c r="AB106" s="56">
        <v>1713734</v>
      </c>
      <c r="AD106" s="56">
        <v>3319.1</v>
      </c>
      <c r="AE106" s="56">
        <v>1606.2</v>
      </c>
      <c r="AF106" s="56">
        <v>1712.87</v>
      </c>
    </row>
    <row r="107" spans="1:32">
      <c r="A107" s="1">
        <v>2001</v>
      </c>
      <c r="C107" s="22">
        <v>442092.51861759997</v>
      </c>
      <c r="D107" s="22">
        <v>225800.72833279998</v>
      </c>
      <c r="E107" s="22">
        <v>216291.79028480002</v>
      </c>
      <c r="Z107" s="56">
        <v>3327056</v>
      </c>
      <c r="AA107" s="56">
        <v>1609452</v>
      </c>
      <c r="AB107" s="56">
        <v>1717604</v>
      </c>
    </row>
    <row r="108" spans="1:32">
      <c r="A108" s="1">
        <v>2002</v>
      </c>
      <c r="C108" s="22">
        <v>444227.48154880002</v>
      </c>
      <c r="D108" s="22">
        <v>226874.49872640002</v>
      </c>
      <c r="E108" s="22">
        <v>217352.98282239999</v>
      </c>
      <c r="Z108" s="56">
        <v>3327269</v>
      </c>
      <c r="AA108" s="56">
        <v>1608605</v>
      </c>
      <c r="AB108" s="56">
        <v>1718664</v>
      </c>
    </row>
    <row r="109" spans="1:32">
      <c r="A109" s="1">
        <v>2003</v>
      </c>
      <c r="C109" s="2"/>
      <c r="D109" s="22">
        <v>227754.9691136</v>
      </c>
      <c r="E109" s="22">
        <v>218237.28789760001</v>
      </c>
      <c r="Z109" s="56">
        <v>3324885</v>
      </c>
      <c r="AA109" s="56">
        <v>1606431</v>
      </c>
      <c r="AB109" s="56">
        <v>1718454</v>
      </c>
    </row>
    <row r="110" spans="1:32">
      <c r="A110" s="1">
        <v>2004</v>
      </c>
      <c r="C110" s="2"/>
      <c r="D110" s="22">
        <v>228454.37822720004</v>
      </c>
      <c r="E110" s="22">
        <v>218943.34699520003</v>
      </c>
      <c r="Z110" s="56">
        <v>3323155</v>
      </c>
      <c r="AA110" s="56">
        <v>1604640</v>
      </c>
      <c r="AB110" s="56">
        <v>1718515</v>
      </c>
    </row>
    <row r="111" spans="1:32">
      <c r="A111" s="1">
        <v>2005</v>
      </c>
      <c r="D111" s="23">
        <v>228984.96480000002</v>
      </c>
      <c r="E111" s="23">
        <v>219469.80160000001</v>
      </c>
      <c r="H111" s="24"/>
      <c r="I111">
        <f>+U111+W111</f>
        <v>247729</v>
      </c>
      <c r="J111">
        <f>+V111+X111</f>
        <v>242927</v>
      </c>
      <c r="K111">
        <v>134820</v>
      </c>
      <c r="L111">
        <v>129423</v>
      </c>
      <c r="M111">
        <v>138007</v>
      </c>
      <c r="N111">
        <v>132732</v>
      </c>
      <c r="O111">
        <f>+K111+M111</f>
        <v>272827</v>
      </c>
      <c r="P111">
        <f>+L111+N111</f>
        <v>262155</v>
      </c>
      <c r="S111">
        <v>130870</v>
      </c>
      <c r="T111">
        <v>126170</v>
      </c>
      <c r="U111">
        <v>121627</v>
      </c>
      <c r="V111">
        <v>118477</v>
      </c>
      <c r="W111">
        <v>126102</v>
      </c>
      <c r="X111">
        <v>124450</v>
      </c>
      <c r="Z111" s="56">
        <v>3325339</v>
      </c>
      <c r="AA111" s="56">
        <v>1604945</v>
      </c>
      <c r="AB111" s="56">
        <v>1720394</v>
      </c>
      <c r="AD111" s="56">
        <v>3322.5</v>
      </c>
      <c r="AE111" s="56">
        <v>1603.58</v>
      </c>
      <c r="AF111" s="56">
        <v>1718.95</v>
      </c>
    </row>
    <row r="112" spans="1:32">
      <c r="A112" s="1">
        <v>2006</v>
      </c>
      <c r="Z112" s="56">
        <v>3331987</v>
      </c>
      <c r="AA112" s="56">
        <v>1607609</v>
      </c>
      <c r="AB112" s="56">
        <v>1724378</v>
      </c>
      <c r="AD112" s="56">
        <v>3327.5</v>
      </c>
      <c r="AE112" s="56">
        <v>1605.57</v>
      </c>
      <c r="AF112" s="56">
        <v>1721.88</v>
      </c>
    </row>
    <row r="113" spans="1:32">
      <c r="A113" s="1">
        <v>2007</v>
      </c>
      <c r="Z113" s="56">
        <v>3340927</v>
      </c>
      <c r="AA113" s="56">
        <v>1611490</v>
      </c>
      <c r="AB113" s="56">
        <v>1729437</v>
      </c>
      <c r="AD113" s="56">
        <v>3335.5</v>
      </c>
      <c r="AE113" s="56">
        <v>1609.33</v>
      </c>
      <c r="AF113" s="56">
        <v>1726.2</v>
      </c>
    </row>
    <row r="114" spans="1:32">
      <c r="A114" s="1">
        <v>2008</v>
      </c>
      <c r="Z114" s="56">
        <v>3351330</v>
      </c>
      <c r="AA114" s="56">
        <v>1616194</v>
      </c>
      <c r="AB114" s="56">
        <v>1735136</v>
      </c>
      <c r="AD114" s="56">
        <v>3346</v>
      </c>
      <c r="AE114" s="56">
        <v>1614.44</v>
      </c>
      <c r="AF114" s="56">
        <v>1731.53</v>
      </c>
    </row>
    <row r="115" spans="1:32">
      <c r="A115" s="1">
        <v>2009</v>
      </c>
      <c r="Z115" s="56">
        <v>3362381</v>
      </c>
      <c r="AA115" s="56">
        <v>1621332</v>
      </c>
      <c r="AB115" s="56">
        <v>1741049</v>
      </c>
      <c r="AD115" s="56">
        <v>3357.4</v>
      </c>
      <c r="AE115" s="56">
        <v>1620.15</v>
      </c>
      <c r="AF115" s="56">
        <v>1737.24</v>
      </c>
    </row>
    <row r="116" spans="1:32">
      <c r="A116" s="1">
        <v>2010</v>
      </c>
      <c r="F116" s="23">
        <v>1307268</v>
      </c>
      <c r="G116" s="23">
        <v>1420358</v>
      </c>
      <c r="H116" s="24"/>
      <c r="I116">
        <f>+U116+W116</f>
        <v>242709</v>
      </c>
      <c r="J116">
        <f>+V116+X116</f>
        <v>237146</v>
      </c>
      <c r="K116">
        <v>128538</v>
      </c>
      <c r="L116">
        <v>123354</v>
      </c>
      <c r="M116">
        <v>132779</v>
      </c>
      <c r="N116">
        <v>127699</v>
      </c>
      <c r="O116">
        <f>+K116+M116</f>
        <v>261317</v>
      </c>
      <c r="P116">
        <f>+L116+N116</f>
        <v>251053</v>
      </c>
      <c r="Q116">
        <f>+O116*0.2</f>
        <v>52263.4</v>
      </c>
      <c r="R116">
        <f>+P116*0.2</f>
        <v>50210.600000000006</v>
      </c>
      <c r="S116">
        <v>135556</v>
      </c>
      <c r="T116">
        <v>130727</v>
      </c>
      <c r="U116">
        <v>126717</v>
      </c>
      <c r="V116">
        <v>122958</v>
      </c>
      <c r="W116">
        <v>115992</v>
      </c>
      <c r="X116">
        <v>114188</v>
      </c>
      <c r="Z116" s="56">
        <v>3373243</v>
      </c>
      <c r="AA116" s="56">
        <v>1626513</v>
      </c>
      <c r="AB116" s="56">
        <v>1746730</v>
      </c>
      <c r="AD116" s="56">
        <v>3368.8</v>
      </c>
      <c r="AE116" s="56">
        <v>1625.92</v>
      </c>
      <c r="AF116" s="56">
        <v>1742.87</v>
      </c>
    </row>
    <row r="117" spans="1:32">
      <c r="A117" s="1">
        <v>2011</v>
      </c>
      <c r="AD117" s="56">
        <v>3380</v>
      </c>
      <c r="AE117" s="56">
        <v>1631.67</v>
      </c>
      <c r="AF117" s="56">
        <v>1748.34</v>
      </c>
    </row>
    <row r="118" spans="1:32">
      <c r="AD118" s="58"/>
    </row>
    <row r="119" spans="1:32" ht="30">
      <c r="A119" s="49" t="s">
        <v>97</v>
      </c>
      <c r="C119" s="18" t="s">
        <v>33</v>
      </c>
      <c r="D119" s="18" t="s">
        <v>33</v>
      </c>
      <c r="E119" s="18" t="s">
        <v>33</v>
      </c>
      <c r="F119" s="18" t="s">
        <v>33</v>
      </c>
      <c r="G119" s="18" t="s">
        <v>33</v>
      </c>
      <c r="I119" s="18" t="s">
        <v>33</v>
      </c>
      <c r="J119" s="18" t="s">
        <v>33</v>
      </c>
      <c r="K119" s="18" t="s">
        <v>33</v>
      </c>
      <c r="L119" s="18" t="s">
        <v>33</v>
      </c>
      <c r="M119" s="18" t="s">
        <v>33</v>
      </c>
      <c r="N119" s="18" t="s">
        <v>33</v>
      </c>
      <c r="O119" s="18" t="s">
        <v>33</v>
      </c>
      <c r="P119" s="18" t="s">
        <v>33</v>
      </c>
      <c r="Q119" s="18" t="s">
        <v>33</v>
      </c>
      <c r="R119" s="18" t="s">
        <v>33</v>
      </c>
      <c r="S119" s="18" t="s">
        <v>33</v>
      </c>
      <c r="T119" s="18" t="s">
        <v>33</v>
      </c>
      <c r="U119" s="18" t="s">
        <v>33</v>
      </c>
      <c r="V119" s="18" t="s">
        <v>33</v>
      </c>
      <c r="W119" s="18" t="s">
        <v>33</v>
      </c>
      <c r="X119" s="18" t="s">
        <v>33</v>
      </c>
      <c r="Z119" s="90" t="s">
        <v>33</v>
      </c>
      <c r="AA119" s="91"/>
      <c r="AB119" s="92"/>
      <c r="AD119" s="90" t="s">
        <v>110</v>
      </c>
      <c r="AE119" s="91"/>
      <c r="AF119" s="92"/>
    </row>
    <row r="120" spans="1:32" ht="112" customHeight="1">
      <c r="A120" s="49" t="s">
        <v>96</v>
      </c>
      <c r="C120" t="s">
        <v>50</v>
      </c>
      <c r="D120" t="s">
        <v>50</v>
      </c>
      <c r="E120" t="s">
        <v>50</v>
      </c>
      <c r="F120" s="101" t="s">
        <v>60</v>
      </c>
      <c r="G120" s="101"/>
      <c r="I120" t="s">
        <v>50</v>
      </c>
      <c r="J120" t="s">
        <v>50</v>
      </c>
      <c r="K120" t="s">
        <v>50</v>
      </c>
      <c r="L120" t="s">
        <v>50</v>
      </c>
      <c r="M120" t="s">
        <v>50</v>
      </c>
      <c r="N120" t="s">
        <v>50</v>
      </c>
      <c r="O120" t="s">
        <v>50</v>
      </c>
      <c r="P120" t="s">
        <v>50</v>
      </c>
      <c r="Q120" t="s">
        <v>50</v>
      </c>
      <c r="R120" t="s">
        <v>50</v>
      </c>
      <c r="S120" t="s">
        <v>50</v>
      </c>
      <c r="T120" t="s">
        <v>50</v>
      </c>
      <c r="U120" t="s">
        <v>50</v>
      </c>
      <c r="V120" t="s">
        <v>50</v>
      </c>
      <c r="W120" t="s">
        <v>50</v>
      </c>
      <c r="X120" t="s">
        <v>50</v>
      </c>
      <c r="Z120" s="84" t="s">
        <v>104</v>
      </c>
      <c r="AA120" s="85"/>
      <c r="AB120" s="86"/>
      <c r="AD120" s="84" t="s">
        <v>111</v>
      </c>
      <c r="AE120" s="85"/>
      <c r="AF120" s="86"/>
    </row>
    <row r="121" spans="1:32" ht="25" customHeight="1">
      <c r="F121" s="38"/>
      <c r="G121" s="38"/>
    </row>
    <row r="122" spans="1:32">
      <c r="A122" s="49" t="s">
        <v>94</v>
      </c>
      <c r="F122" s="28"/>
      <c r="AD122" s="87" t="s">
        <v>112</v>
      </c>
      <c r="AE122" s="88"/>
      <c r="AF122" s="89"/>
    </row>
    <row r="123" spans="1:32">
      <c r="A123" s="50" t="s">
        <v>95</v>
      </c>
      <c r="Z123" s="87" t="s">
        <v>105</v>
      </c>
      <c r="AA123" s="88"/>
      <c r="AB123" s="89"/>
    </row>
  </sheetData>
  <mergeCells count="23">
    <mergeCell ref="Z123:AB123"/>
    <mergeCell ref="F120:G120"/>
    <mergeCell ref="I3:X3"/>
    <mergeCell ref="C3:G3"/>
    <mergeCell ref="U4:V4"/>
    <mergeCell ref="W4:X4"/>
    <mergeCell ref="I4:J4"/>
    <mergeCell ref="F4:G4"/>
    <mergeCell ref="S4:T4"/>
    <mergeCell ref="C4:E4"/>
    <mergeCell ref="K4:L4"/>
    <mergeCell ref="M4:N4"/>
    <mergeCell ref="O4:P4"/>
    <mergeCell ref="Q4:R4"/>
    <mergeCell ref="AD120:AF120"/>
    <mergeCell ref="AD122:AF122"/>
    <mergeCell ref="Z119:AB119"/>
    <mergeCell ref="Z3:AB3"/>
    <mergeCell ref="AD3:AF3"/>
    <mergeCell ref="AD4:AF4"/>
    <mergeCell ref="AD119:AF119"/>
    <mergeCell ref="Z4:AB4"/>
    <mergeCell ref="Z120:AB12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5"/>
  <sheetViews>
    <sheetView workbookViewId="0">
      <pane xSplit="1" ySplit="5" topLeftCell="B114" activePane="bottomRight" state="frozen"/>
      <selection pane="topRight" activeCell="B1" sqref="B1"/>
      <selection pane="bottomLeft" activeCell="A6" sqref="A6"/>
      <selection pane="bottomRight" activeCell="BJ119" sqref="BJ119"/>
    </sheetView>
  </sheetViews>
  <sheetFormatPr baseColWidth="10" defaultRowHeight="15" x14ac:dyDescent="0"/>
  <cols>
    <col min="1" max="1" width="17.1640625" customWidth="1"/>
    <col min="2" max="2" width="2.83203125" customWidth="1"/>
    <col min="5" max="5" width="17" customWidth="1"/>
    <col min="6" max="6" width="18" customWidth="1"/>
    <col min="7" max="7" width="2.5" customWidth="1"/>
    <col min="14" max="22" width="10" customWidth="1"/>
    <col min="23" max="23" width="3.1640625" customWidth="1"/>
    <col min="24" max="56" width="10" customWidth="1"/>
    <col min="70" max="80" width="10.83203125" style="60"/>
  </cols>
  <sheetData>
    <row r="1" spans="1:80" ht="23">
      <c r="A1" s="30" t="s">
        <v>67</v>
      </c>
      <c r="BF1" s="108" t="s">
        <v>113</v>
      </c>
      <c r="BG1" s="109"/>
      <c r="BH1" s="109"/>
      <c r="BI1" s="109"/>
      <c r="BJ1" s="109"/>
      <c r="BK1" s="109"/>
      <c r="BL1" s="109"/>
      <c r="BM1" s="109"/>
      <c r="BN1" s="109"/>
      <c r="BO1" s="109"/>
      <c r="BP1" s="110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10"/>
    </row>
    <row r="2" spans="1:80">
      <c r="A2" s="3"/>
      <c r="BF2" s="106" t="s">
        <v>114</v>
      </c>
      <c r="BG2" s="106" t="s">
        <v>115</v>
      </c>
      <c r="BH2" s="106" t="s">
        <v>116</v>
      </c>
      <c r="BI2" s="106" t="s">
        <v>117</v>
      </c>
      <c r="BJ2" s="106" t="s">
        <v>115</v>
      </c>
      <c r="BK2" s="106" t="s">
        <v>115</v>
      </c>
      <c r="BL2" s="106" t="s">
        <v>115</v>
      </c>
      <c r="BM2" s="106" t="s">
        <v>115</v>
      </c>
      <c r="BN2" s="106" t="s">
        <v>115</v>
      </c>
      <c r="BO2" s="111" t="s">
        <v>118</v>
      </c>
      <c r="BP2" s="114" t="s">
        <v>119</v>
      </c>
      <c r="BR2" s="106" t="s">
        <v>114</v>
      </c>
      <c r="BS2" s="106" t="s">
        <v>115</v>
      </c>
      <c r="BT2" s="106" t="s">
        <v>116</v>
      </c>
      <c r="BU2" s="106" t="s">
        <v>117</v>
      </c>
      <c r="BV2" s="106" t="s">
        <v>115</v>
      </c>
      <c r="BW2" s="106" t="s">
        <v>115</v>
      </c>
      <c r="BX2" s="106" t="s">
        <v>115</v>
      </c>
      <c r="BY2" s="106" t="s">
        <v>115</v>
      </c>
      <c r="BZ2" s="106" t="s">
        <v>115</v>
      </c>
      <c r="CA2" s="115" t="s">
        <v>118</v>
      </c>
      <c r="CB2" s="106" t="s">
        <v>119</v>
      </c>
    </row>
    <row r="3" spans="1:80" s="19" customFormat="1">
      <c r="A3" s="25"/>
      <c r="C3" s="102" t="s">
        <v>73</v>
      </c>
      <c r="D3" s="102"/>
      <c r="E3" s="102"/>
      <c r="F3" s="102"/>
      <c r="H3" s="102" t="s">
        <v>72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X3" s="102" t="s">
        <v>75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 t="s">
        <v>76</v>
      </c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F3" s="106" t="s">
        <v>115</v>
      </c>
      <c r="BG3" s="106" t="s">
        <v>115</v>
      </c>
      <c r="BH3" s="106" t="s">
        <v>115</v>
      </c>
      <c r="BI3" s="106" t="s">
        <v>120</v>
      </c>
      <c r="BJ3" s="106"/>
      <c r="BK3" s="106" t="s">
        <v>121</v>
      </c>
      <c r="BL3" s="106"/>
      <c r="BM3" s="106" t="s">
        <v>122</v>
      </c>
      <c r="BN3" s="106"/>
      <c r="BO3" s="112" t="s">
        <v>115</v>
      </c>
      <c r="BP3" s="112" t="s">
        <v>115</v>
      </c>
      <c r="BR3" s="106" t="s">
        <v>115</v>
      </c>
      <c r="BS3" s="106" t="s">
        <v>115</v>
      </c>
      <c r="BT3" s="106" t="s">
        <v>115</v>
      </c>
      <c r="BU3" s="106" t="s">
        <v>120</v>
      </c>
      <c r="BV3" s="106"/>
      <c r="BW3" s="106" t="s">
        <v>121</v>
      </c>
      <c r="BX3" s="106"/>
      <c r="BY3" s="106" t="s">
        <v>122</v>
      </c>
      <c r="BZ3" s="106"/>
      <c r="CA3" s="106" t="s">
        <v>115</v>
      </c>
      <c r="CB3" s="106" t="s">
        <v>115</v>
      </c>
    </row>
    <row r="4" spans="1:80" ht="45">
      <c r="A4" s="4" t="s">
        <v>0</v>
      </c>
      <c r="C4" s="119" t="s">
        <v>39</v>
      </c>
      <c r="D4" s="119"/>
      <c r="E4" s="33" t="s">
        <v>3</v>
      </c>
      <c r="F4" s="33" t="s">
        <v>4</v>
      </c>
      <c r="H4" s="118" t="s">
        <v>57</v>
      </c>
      <c r="I4" s="118"/>
      <c r="J4" s="118" t="s">
        <v>51</v>
      </c>
      <c r="K4" s="118"/>
      <c r="L4" s="118" t="s">
        <v>52</v>
      </c>
      <c r="M4" s="118"/>
      <c r="N4" s="103" t="s">
        <v>16</v>
      </c>
      <c r="O4" s="103"/>
      <c r="P4" s="103"/>
      <c r="Q4" s="103" t="s">
        <v>17</v>
      </c>
      <c r="R4" s="103"/>
      <c r="S4" s="103"/>
      <c r="T4" s="103" t="s">
        <v>18</v>
      </c>
      <c r="U4" s="103"/>
      <c r="V4" s="103"/>
      <c r="X4" s="103" t="s">
        <v>5</v>
      </c>
      <c r="Y4" s="103"/>
      <c r="Z4" s="103"/>
      <c r="AA4" s="103" t="s">
        <v>6</v>
      </c>
      <c r="AB4" s="103"/>
      <c r="AC4" s="103"/>
      <c r="AD4" s="103" t="s">
        <v>7</v>
      </c>
      <c r="AE4" s="103"/>
      <c r="AF4" s="103"/>
      <c r="AG4" s="103" t="s">
        <v>8</v>
      </c>
      <c r="AH4" s="103"/>
      <c r="AI4" s="103"/>
      <c r="AJ4" s="103" t="s">
        <v>9</v>
      </c>
      <c r="AK4" s="103"/>
      <c r="AL4" s="103"/>
      <c r="AM4" s="103" t="s">
        <v>10</v>
      </c>
      <c r="AN4" s="103"/>
      <c r="AO4" s="103"/>
      <c r="AP4" s="103" t="s">
        <v>11</v>
      </c>
      <c r="AQ4" s="103"/>
      <c r="AR4" s="103"/>
      <c r="AS4" s="103" t="s">
        <v>12</v>
      </c>
      <c r="AT4" s="103"/>
      <c r="AU4" s="103"/>
      <c r="AV4" s="103" t="s">
        <v>13</v>
      </c>
      <c r="AW4" s="103"/>
      <c r="AX4" s="103"/>
      <c r="AY4" s="103" t="s">
        <v>14</v>
      </c>
      <c r="AZ4" s="103"/>
      <c r="BA4" s="103"/>
      <c r="BB4" s="103" t="s">
        <v>15</v>
      </c>
      <c r="BC4" s="103"/>
      <c r="BD4" s="103"/>
      <c r="BF4" s="106"/>
      <c r="BG4" s="106"/>
      <c r="BH4" s="106"/>
      <c r="BI4" s="79" t="s">
        <v>107</v>
      </c>
      <c r="BJ4" s="79" t="s">
        <v>123</v>
      </c>
      <c r="BK4" s="79" t="s">
        <v>107</v>
      </c>
      <c r="BL4" s="79" t="s">
        <v>123</v>
      </c>
      <c r="BM4" s="79" t="s">
        <v>107</v>
      </c>
      <c r="BN4" s="79" t="s">
        <v>123</v>
      </c>
      <c r="BO4" s="112"/>
      <c r="BP4" s="112"/>
      <c r="BQ4" s="5"/>
      <c r="BR4" s="106"/>
      <c r="BS4" s="106"/>
      <c r="BT4" s="106"/>
      <c r="BU4" s="59" t="s">
        <v>107</v>
      </c>
      <c r="BV4" s="59" t="s">
        <v>123</v>
      </c>
      <c r="BW4" s="59" t="s">
        <v>107</v>
      </c>
      <c r="BX4" s="59" t="s">
        <v>123</v>
      </c>
      <c r="BY4" s="59" t="s">
        <v>107</v>
      </c>
      <c r="BZ4" s="59" t="s">
        <v>123</v>
      </c>
      <c r="CA4" s="106"/>
      <c r="CB4" s="106"/>
    </row>
    <row r="5" spans="1:80">
      <c r="A5" s="1"/>
      <c r="C5" s="7" t="s">
        <v>25</v>
      </c>
      <c r="D5" s="7" t="s">
        <v>26</v>
      </c>
      <c r="F5" s="6"/>
      <c r="G5" s="6"/>
      <c r="H5" s="7" t="s">
        <v>25</v>
      </c>
      <c r="I5" s="7" t="s">
        <v>26</v>
      </c>
      <c r="J5" s="7" t="s">
        <v>25</v>
      </c>
      <c r="K5" s="7" t="s">
        <v>26</v>
      </c>
      <c r="L5" s="7" t="s">
        <v>25</v>
      </c>
      <c r="M5" s="7" t="s">
        <v>26</v>
      </c>
      <c r="N5" s="7" t="s">
        <v>24</v>
      </c>
      <c r="O5" s="7" t="s">
        <v>25</v>
      </c>
      <c r="P5" s="7" t="s">
        <v>26</v>
      </c>
      <c r="Q5" s="7" t="s">
        <v>24</v>
      </c>
      <c r="R5" s="7" t="s">
        <v>25</v>
      </c>
      <c r="S5" s="7" t="s">
        <v>26</v>
      </c>
      <c r="T5" s="7" t="s">
        <v>24</v>
      </c>
      <c r="U5" s="7" t="s">
        <v>25</v>
      </c>
      <c r="V5" s="7" t="s">
        <v>26</v>
      </c>
      <c r="X5" s="6" t="s">
        <v>24</v>
      </c>
      <c r="Y5" s="6" t="s">
        <v>25</v>
      </c>
      <c r="Z5" s="6" t="s">
        <v>26</v>
      </c>
      <c r="AA5" s="6" t="s">
        <v>24</v>
      </c>
      <c r="AB5" s="6" t="s">
        <v>25</v>
      </c>
      <c r="AC5" s="6" t="s">
        <v>26</v>
      </c>
      <c r="AD5" s="6" t="s">
        <v>24</v>
      </c>
      <c r="AE5" s="6" t="s">
        <v>25</v>
      </c>
      <c r="AF5" s="6" t="s">
        <v>26</v>
      </c>
      <c r="AG5" s="6" t="s">
        <v>24</v>
      </c>
      <c r="AH5" s="6" t="s">
        <v>25</v>
      </c>
      <c r="AI5" s="6" t="s">
        <v>26</v>
      </c>
      <c r="AJ5" s="6" t="s">
        <v>24</v>
      </c>
      <c r="AK5" s="6" t="s">
        <v>25</v>
      </c>
      <c r="AL5" s="6" t="s">
        <v>26</v>
      </c>
      <c r="AM5" s="6" t="s">
        <v>24</v>
      </c>
      <c r="AN5" s="6" t="s">
        <v>25</v>
      </c>
      <c r="AO5" s="6" t="s">
        <v>26</v>
      </c>
      <c r="AP5" s="6" t="s">
        <v>24</v>
      </c>
      <c r="AQ5" s="6" t="s">
        <v>25</v>
      </c>
      <c r="AR5" s="6" t="s">
        <v>26</v>
      </c>
      <c r="AS5" s="6" t="s">
        <v>24</v>
      </c>
      <c r="AT5" s="6" t="s">
        <v>25</v>
      </c>
      <c r="AU5" s="6" t="s">
        <v>26</v>
      </c>
      <c r="AV5" s="6" t="s">
        <v>24</v>
      </c>
      <c r="AW5" s="6" t="s">
        <v>25</v>
      </c>
      <c r="AX5" s="6" t="s">
        <v>26</v>
      </c>
      <c r="AY5" s="6" t="s">
        <v>24</v>
      </c>
      <c r="AZ5" s="6" t="s">
        <v>25</v>
      </c>
      <c r="BA5" s="6" t="s">
        <v>26</v>
      </c>
      <c r="BB5" s="7" t="s">
        <v>24</v>
      </c>
      <c r="BC5" s="7" t="s">
        <v>25</v>
      </c>
      <c r="BD5" s="7" t="s">
        <v>26</v>
      </c>
      <c r="BF5" s="106"/>
      <c r="BG5" s="106"/>
      <c r="BH5" s="106"/>
      <c r="BI5" s="106" t="s">
        <v>124</v>
      </c>
      <c r="BJ5" s="107"/>
      <c r="BK5" s="107"/>
      <c r="BL5" s="107"/>
      <c r="BM5" s="107"/>
      <c r="BN5" s="107"/>
      <c r="BO5" s="113"/>
      <c r="BP5" s="113"/>
      <c r="BQ5" s="18"/>
      <c r="BR5" s="106"/>
      <c r="BS5" s="106"/>
      <c r="BT5" s="106"/>
      <c r="BU5" s="106" t="s">
        <v>124</v>
      </c>
      <c r="BV5" s="107"/>
      <c r="BW5" s="107"/>
      <c r="BX5" s="107"/>
      <c r="BY5" s="107"/>
      <c r="BZ5" s="107"/>
      <c r="CA5" s="106"/>
      <c r="CB5" s="106"/>
    </row>
    <row r="6" spans="1:80">
      <c r="A6" s="1">
        <v>1900</v>
      </c>
      <c r="C6" s="20">
        <v>45.551663681061093</v>
      </c>
      <c r="D6" s="20">
        <v>52.448336318938907</v>
      </c>
      <c r="H6">
        <v>28011</v>
      </c>
      <c r="I6">
        <v>24463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</row>
    <row r="7" spans="1:80">
      <c r="A7" s="1">
        <v>1901</v>
      </c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</row>
    <row r="8" spans="1:80">
      <c r="A8" s="1">
        <v>1902</v>
      </c>
      <c r="N8" s="9"/>
      <c r="O8" s="9"/>
      <c r="P8" s="9"/>
      <c r="Q8" s="9"/>
      <c r="R8" s="9"/>
      <c r="S8" s="9"/>
      <c r="T8" s="9"/>
      <c r="U8" s="9"/>
      <c r="V8" s="9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</row>
    <row r="9" spans="1:80">
      <c r="A9" s="1">
        <v>1903</v>
      </c>
      <c r="N9" s="9"/>
      <c r="O9" s="9"/>
      <c r="P9" s="9"/>
      <c r="Q9" s="9"/>
      <c r="R9" s="9"/>
      <c r="S9" s="9"/>
      <c r="T9" s="9"/>
      <c r="U9" s="9"/>
      <c r="V9" s="9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</row>
    <row r="10" spans="1:80">
      <c r="A10" s="1">
        <v>1904</v>
      </c>
      <c r="N10" s="9"/>
      <c r="O10" s="9"/>
      <c r="P10" s="9"/>
      <c r="Q10" s="9"/>
      <c r="R10" s="9"/>
      <c r="S10" s="9"/>
      <c r="T10" s="9"/>
      <c r="U10" s="9"/>
      <c r="V10" s="9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</row>
    <row r="11" spans="1:80">
      <c r="A11" s="1">
        <v>1905</v>
      </c>
      <c r="N11" s="9"/>
      <c r="O11" s="9"/>
      <c r="P11" s="9"/>
      <c r="Q11" s="9"/>
      <c r="R11" s="9"/>
      <c r="S11" s="9"/>
      <c r="T11" s="9"/>
      <c r="U11" s="9"/>
      <c r="V11" s="9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</row>
    <row r="12" spans="1:80">
      <c r="A12" s="1">
        <v>1906</v>
      </c>
      <c r="N12" s="9"/>
      <c r="O12" s="9"/>
      <c r="P12" s="9"/>
      <c r="Q12" s="9"/>
      <c r="R12" s="9"/>
      <c r="S12" s="9"/>
      <c r="T12" s="9"/>
      <c r="U12" s="9"/>
      <c r="V12" s="9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</row>
    <row r="13" spans="1:80">
      <c r="A13" s="1">
        <v>1907</v>
      </c>
      <c r="N13" s="9"/>
      <c r="O13" s="9"/>
      <c r="P13" s="9"/>
      <c r="Q13" s="9"/>
      <c r="R13" s="9"/>
      <c r="S13" s="9"/>
      <c r="T13" s="9"/>
      <c r="U13" s="9"/>
      <c r="V13" s="9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</row>
    <row r="14" spans="1:80">
      <c r="A14" s="1">
        <v>1908</v>
      </c>
      <c r="N14" s="9"/>
      <c r="O14" s="9"/>
      <c r="P14" s="9"/>
      <c r="Q14" s="9"/>
      <c r="R14" s="9"/>
      <c r="S14" s="9"/>
      <c r="T14" s="9"/>
      <c r="U14" s="9"/>
      <c r="V14" s="9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</row>
    <row r="15" spans="1:80">
      <c r="A15" s="1">
        <v>1909</v>
      </c>
      <c r="N15" s="9"/>
      <c r="O15" s="9"/>
      <c r="P15" s="9"/>
      <c r="Q15" s="9"/>
      <c r="R15" s="9"/>
      <c r="S15" s="9"/>
      <c r="T15" s="9"/>
      <c r="U15" s="9"/>
      <c r="V15" s="9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</row>
    <row r="16" spans="1:80">
      <c r="A16" s="1">
        <v>1910</v>
      </c>
      <c r="C16">
        <v>33.9</v>
      </c>
      <c r="D16">
        <v>37.049999999999997</v>
      </c>
      <c r="H16">
        <v>39206</v>
      </c>
      <c r="I16">
        <v>35511</v>
      </c>
      <c r="N16" s="9"/>
      <c r="O16" s="9"/>
      <c r="P16" s="9"/>
      <c r="Q16" s="9"/>
      <c r="R16" s="9"/>
      <c r="S16" s="9"/>
      <c r="T16" s="9"/>
      <c r="U16" s="9"/>
      <c r="V16" s="9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</row>
    <row r="17" spans="1:68">
      <c r="A17" s="1">
        <v>1911</v>
      </c>
      <c r="N17" s="9"/>
      <c r="O17" s="9"/>
      <c r="P17" s="9"/>
      <c r="Q17" s="9"/>
      <c r="R17" s="9"/>
      <c r="S17" s="9"/>
      <c r="T17" s="9"/>
      <c r="U17" s="9"/>
      <c r="V17" s="9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</row>
    <row r="18" spans="1:68">
      <c r="A18" s="1">
        <v>1912</v>
      </c>
      <c r="N18" s="9"/>
      <c r="O18" s="9"/>
      <c r="P18" s="9"/>
      <c r="Q18" s="9"/>
      <c r="R18" s="9"/>
      <c r="S18" s="9"/>
      <c r="T18" s="9"/>
      <c r="U18" s="9"/>
      <c r="V18" s="9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</row>
    <row r="19" spans="1:68">
      <c r="A19" s="1">
        <v>1913</v>
      </c>
      <c r="N19" s="9"/>
      <c r="O19" s="9"/>
      <c r="P19" s="9"/>
      <c r="Q19" s="9"/>
      <c r="R19" s="9"/>
      <c r="S19" s="9"/>
      <c r="T19" s="9"/>
      <c r="U19" s="9"/>
      <c r="V19" s="9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</row>
    <row r="20" spans="1:68">
      <c r="A20" s="1">
        <v>1914</v>
      </c>
      <c r="N20" s="9"/>
      <c r="O20" s="9"/>
      <c r="P20" s="9"/>
      <c r="Q20" s="9"/>
      <c r="R20" s="9"/>
      <c r="S20" s="9"/>
      <c r="T20" s="9"/>
      <c r="U20" s="9"/>
      <c r="V20" s="9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</row>
    <row r="21" spans="1:68">
      <c r="A21" s="1">
        <v>1915</v>
      </c>
      <c r="N21" s="9"/>
      <c r="O21" s="9"/>
      <c r="P21" s="9"/>
      <c r="Q21" s="9"/>
      <c r="R21" s="9"/>
      <c r="S21" s="9"/>
      <c r="T21" s="9"/>
      <c r="U21" s="9"/>
      <c r="V21" s="9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</row>
    <row r="22" spans="1:68">
      <c r="A22" s="1">
        <v>1916</v>
      </c>
      <c r="N22" s="9"/>
      <c r="O22" s="9"/>
      <c r="P22" s="9"/>
      <c r="Q22" s="9"/>
      <c r="R22" s="9"/>
      <c r="S22" s="9"/>
      <c r="T22" s="9"/>
      <c r="U22" s="9"/>
      <c r="V22" s="9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</row>
    <row r="23" spans="1:68">
      <c r="A23" s="1">
        <v>1917</v>
      </c>
      <c r="N23" s="9"/>
      <c r="O23" s="9"/>
      <c r="P23" s="9"/>
      <c r="Q23" s="9"/>
      <c r="R23" s="9"/>
      <c r="S23" s="9"/>
      <c r="T23" s="9"/>
      <c r="U23" s="9"/>
      <c r="V23" s="9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</row>
    <row r="24" spans="1:68">
      <c r="A24" s="1">
        <v>1918</v>
      </c>
      <c r="N24" s="9"/>
      <c r="O24" s="9"/>
      <c r="P24" s="9"/>
      <c r="Q24" s="9"/>
      <c r="R24" s="9"/>
      <c r="S24" s="9"/>
      <c r="T24" s="9"/>
      <c r="U24" s="9"/>
      <c r="V24" s="9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</row>
    <row r="25" spans="1:68">
      <c r="A25" s="1">
        <v>1919</v>
      </c>
      <c r="N25" s="9"/>
      <c r="O25" s="9"/>
      <c r="P25" s="9"/>
      <c r="Q25" s="9"/>
      <c r="R25" s="9"/>
      <c r="S25" s="9"/>
      <c r="T25" s="9"/>
      <c r="U25" s="9"/>
      <c r="V25" s="9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</row>
    <row r="26" spans="1:68">
      <c r="A26" s="1">
        <v>1920</v>
      </c>
      <c r="C26" s="20">
        <v>30.577181208053688</v>
      </c>
      <c r="D26" s="20">
        <v>33.422818791946312</v>
      </c>
      <c r="H26">
        <v>53217</v>
      </c>
      <c r="I26">
        <v>49672</v>
      </c>
      <c r="N26" s="9"/>
      <c r="O26" s="9"/>
      <c r="P26" s="9"/>
      <c r="Q26" s="9"/>
      <c r="R26" s="9"/>
      <c r="S26" s="9"/>
      <c r="T26" s="9"/>
      <c r="U26" s="9"/>
      <c r="V26" s="9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</row>
    <row r="27" spans="1:68">
      <c r="A27" s="1">
        <v>1921</v>
      </c>
      <c r="N27" s="9"/>
      <c r="O27" s="9"/>
      <c r="P27" s="9"/>
      <c r="Q27" s="9"/>
      <c r="R27" s="9"/>
      <c r="S27" s="9"/>
      <c r="T27" s="9"/>
      <c r="U27" s="9"/>
      <c r="V27" s="9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</row>
    <row r="28" spans="1:68">
      <c r="A28" s="1">
        <v>1922</v>
      </c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</row>
    <row r="29" spans="1:68">
      <c r="A29" s="1">
        <v>1923</v>
      </c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</row>
    <row r="30" spans="1:68">
      <c r="A30" s="1">
        <v>1924</v>
      </c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</row>
    <row r="31" spans="1:68">
      <c r="A31" s="1">
        <v>1925</v>
      </c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</row>
    <row r="32" spans="1:68">
      <c r="A32" s="1">
        <v>1926</v>
      </c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</row>
    <row r="33" spans="1:68">
      <c r="A33" s="1">
        <v>1927</v>
      </c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</row>
    <row r="34" spans="1:68">
      <c r="A34" s="1">
        <v>1928</v>
      </c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</row>
    <row r="35" spans="1:68">
      <c r="A35" s="1">
        <v>1929</v>
      </c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</row>
    <row r="36" spans="1:68">
      <c r="A36" s="1">
        <v>1930</v>
      </c>
      <c r="C36" s="20">
        <v>22.578310819907557</v>
      </c>
      <c r="D36" s="20">
        <v>27.421689180092443</v>
      </c>
      <c r="H36">
        <v>82056</v>
      </c>
      <c r="I36">
        <v>75318</v>
      </c>
      <c r="J36">
        <v>6149.6137905399128</v>
      </c>
      <c r="K36">
        <v>6008.3862094600872</v>
      </c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</row>
    <row r="37" spans="1:68">
      <c r="A37" s="1">
        <v>1931</v>
      </c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</row>
    <row r="38" spans="1:68">
      <c r="A38" s="1">
        <v>1932</v>
      </c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</row>
    <row r="39" spans="1:68">
      <c r="A39" s="1">
        <v>1933</v>
      </c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</row>
    <row r="40" spans="1:68">
      <c r="A40" s="1">
        <v>1934</v>
      </c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</row>
    <row r="41" spans="1:68">
      <c r="A41" s="1">
        <v>1935</v>
      </c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</row>
    <row r="42" spans="1:68">
      <c r="A42" s="1">
        <v>1936</v>
      </c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</row>
    <row r="43" spans="1:68">
      <c r="A43" s="1">
        <v>1937</v>
      </c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</row>
    <row r="44" spans="1:68">
      <c r="A44" s="1">
        <v>1938</v>
      </c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</row>
    <row r="45" spans="1:68">
      <c r="A45" s="1">
        <v>1939</v>
      </c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</row>
    <row r="46" spans="1:68">
      <c r="A46" s="1">
        <v>1940</v>
      </c>
      <c r="C46" s="20">
        <v>13.598110086544878</v>
      </c>
      <c r="D46" s="20">
        <v>22.401889913455122</v>
      </c>
      <c r="H46">
        <v>100354</v>
      </c>
      <c r="I46">
        <v>91703</v>
      </c>
      <c r="J46">
        <v>8345.6657223796028</v>
      </c>
      <c r="K46">
        <v>6958.3342776203963</v>
      </c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</row>
    <row r="47" spans="1:68">
      <c r="A47" s="1">
        <v>1941</v>
      </c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</row>
    <row r="48" spans="1:68">
      <c r="A48" s="1">
        <v>1942</v>
      </c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</row>
    <row r="49" spans="1:80">
      <c r="A49" s="1">
        <v>1943</v>
      </c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</row>
    <row r="50" spans="1:80">
      <c r="A50" s="1">
        <v>1944</v>
      </c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</row>
    <row r="51" spans="1:80">
      <c r="A51" s="1">
        <v>1945</v>
      </c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</row>
    <row r="52" spans="1:80">
      <c r="A52" s="1">
        <v>1946</v>
      </c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</row>
    <row r="53" spans="1:80">
      <c r="A53" s="1">
        <v>1947</v>
      </c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</row>
    <row r="54" spans="1:80">
      <c r="A54" s="1">
        <v>1948</v>
      </c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</row>
    <row r="55" spans="1:80">
      <c r="A55" s="1">
        <v>1949</v>
      </c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</row>
    <row r="56" spans="1:80">
      <c r="A56" s="1">
        <v>1950</v>
      </c>
      <c r="C56" s="20">
        <v>9.6797882676136595</v>
      </c>
      <c r="D56" s="20">
        <v>14.32021173238634</v>
      </c>
      <c r="H56">
        <v>111171</v>
      </c>
      <c r="I56">
        <v>101338</v>
      </c>
      <c r="J56">
        <v>15992.501473110242</v>
      </c>
      <c r="K56">
        <v>18233.498526889758</v>
      </c>
      <c r="BF56" s="80">
        <v>15</v>
      </c>
      <c r="BG56" s="80" t="s">
        <v>126</v>
      </c>
      <c r="BH56" s="61">
        <v>17.579999923706055</v>
      </c>
      <c r="BI56" s="61">
        <v>69.589996337890625</v>
      </c>
      <c r="BJ56" s="61">
        <v>25.120000839233398</v>
      </c>
      <c r="BK56" s="61">
        <v>9.2299995422363281</v>
      </c>
      <c r="BL56" s="61">
        <v>3.3499999046325684</v>
      </c>
      <c r="BM56" s="61">
        <v>3.559999942779541</v>
      </c>
      <c r="BN56" s="61">
        <v>0.87000000476837158</v>
      </c>
      <c r="BO56" s="61">
        <v>4.2899999618530273</v>
      </c>
      <c r="BP56" s="80">
        <v>1615</v>
      </c>
      <c r="BR56" s="60">
        <v>15</v>
      </c>
      <c r="BS56" s="60" t="s">
        <v>126</v>
      </c>
      <c r="BT56" s="61">
        <v>18.479999542236328</v>
      </c>
      <c r="BU56" s="61">
        <v>69.989997863769531</v>
      </c>
      <c r="BV56" s="61">
        <v>27.209999084472656</v>
      </c>
      <c r="BW56" s="61">
        <v>8.0900001525878906</v>
      </c>
      <c r="BX56" s="61">
        <v>3.2300000190734863</v>
      </c>
      <c r="BY56" s="61">
        <v>3.4700000286102295</v>
      </c>
      <c r="BZ56" s="61">
        <v>0.30000001192092896</v>
      </c>
      <c r="CA56" s="61">
        <v>4.2300000190734863</v>
      </c>
      <c r="CB56" s="60">
        <v>796</v>
      </c>
    </row>
    <row r="57" spans="1:80">
      <c r="A57" s="1">
        <v>1951</v>
      </c>
      <c r="BF57" s="80"/>
      <c r="BG57" s="80"/>
      <c r="BH57" s="61"/>
      <c r="BI57" s="61"/>
      <c r="BJ57" s="61"/>
      <c r="BK57" s="61"/>
      <c r="BL57" s="61"/>
      <c r="BM57" s="61"/>
      <c r="BN57" s="61"/>
      <c r="BO57" s="61"/>
      <c r="BP57" s="80"/>
      <c r="BT57" s="61"/>
      <c r="BU57" s="61"/>
      <c r="BV57" s="61"/>
      <c r="BW57" s="61"/>
      <c r="BX57" s="61"/>
      <c r="BY57" s="61"/>
      <c r="BZ57" s="61"/>
      <c r="CA57" s="61"/>
    </row>
    <row r="58" spans="1:80">
      <c r="A58" s="1">
        <v>1952</v>
      </c>
      <c r="BF58" s="80"/>
      <c r="BG58" s="80"/>
      <c r="BH58" s="61"/>
      <c r="BI58" s="61"/>
      <c r="BJ58" s="61"/>
      <c r="BK58" s="61"/>
      <c r="BL58" s="61"/>
      <c r="BM58" s="61"/>
      <c r="BN58" s="61"/>
      <c r="BO58" s="61"/>
      <c r="BP58" s="80"/>
      <c r="BT58" s="61"/>
      <c r="BU58" s="61"/>
      <c r="BV58" s="61"/>
      <c r="BW58" s="61"/>
      <c r="BX58" s="61"/>
      <c r="BY58" s="61"/>
      <c r="BZ58" s="61"/>
      <c r="CA58" s="61"/>
    </row>
    <row r="59" spans="1:80">
      <c r="A59" s="1">
        <v>1953</v>
      </c>
      <c r="BF59" s="80"/>
      <c r="BG59" s="80"/>
      <c r="BH59" s="61"/>
      <c r="BI59" s="61"/>
      <c r="BJ59" s="61"/>
      <c r="BK59" s="61"/>
      <c r="BL59" s="61"/>
      <c r="BM59" s="61"/>
      <c r="BN59" s="61"/>
      <c r="BO59" s="61"/>
      <c r="BP59" s="80"/>
      <c r="BT59" s="61"/>
      <c r="BU59" s="61"/>
      <c r="BV59" s="61"/>
      <c r="BW59" s="61"/>
      <c r="BX59" s="61"/>
      <c r="BY59" s="61"/>
      <c r="BZ59" s="61"/>
      <c r="CA59" s="61"/>
    </row>
    <row r="60" spans="1:80">
      <c r="A60" s="1">
        <v>1954</v>
      </c>
      <c r="BF60" s="80"/>
      <c r="BG60" s="80"/>
      <c r="BH60" s="61"/>
      <c r="BI60" s="61"/>
      <c r="BJ60" s="61"/>
      <c r="BK60" s="61"/>
      <c r="BL60" s="61"/>
      <c r="BM60" s="61"/>
      <c r="BN60" s="61"/>
      <c r="BO60" s="61"/>
      <c r="BP60" s="80"/>
      <c r="BT60" s="61"/>
      <c r="BU60" s="61"/>
      <c r="BV60" s="61"/>
      <c r="BW60" s="61"/>
      <c r="BX60" s="61"/>
      <c r="BY60" s="61"/>
      <c r="BZ60" s="61"/>
      <c r="CA60" s="61"/>
    </row>
    <row r="61" spans="1:80">
      <c r="A61" s="1">
        <v>1955</v>
      </c>
      <c r="BF61" s="80">
        <v>15</v>
      </c>
      <c r="BG61" s="80" t="s">
        <v>126</v>
      </c>
      <c r="BH61" s="61">
        <v>15.140000343322754</v>
      </c>
      <c r="BI61" s="61">
        <v>69.120002746582031</v>
      </c>
      <c r="BJ61" s="61">
        <v>24.850000381469727</v>
      </c>
      <c r="BK61" s="61">
        <v>11.720000267028809</v>
      </c>
      <c r="BL61" s="61">
        <v>4.4000000953674316</v>
      </c>
      <c r="BM61" s="61">
        <v>3.9500000476837158</v>
      </c>
      <c r="BN61" s="61">
        <v>0.98000001907348633</v>
      </c>
      <c r="BO61" s="61">
        <v>4.5799999237060547</v>
      </c>
      <c r="BP61" s="80">
        <v>1718</v>
      </c>
      <c r="BR61" s="60">
        <v>15</v>
      </c>
      <c r="BS61" s="60" t="s">
        <v>126</v>
      </c>
      <c r="BT61" s="61">
        <v>15.760000228881836</v>
      </c>
      <c r="BU61" s="61">
        <v>69.629997253417969</v>
      </c>
      <c r="BV61" s="61">
        <v>27.010000228881836</v>
      </c>
      <c r="BW61" s="61">
        <v>10.680000305175781</v>
      </c>
      <c r="BX61" s="61">
        <v>4.3299999237060547</v>
      </c>
      <c r="BY61" s="61">
        <v>3.9300000667572021</v>
      </c>
      <c r="BZ61" s="61">
        <v>0.37999999523162842</v>
      </c>
      <c r="CA61" s="61">
        <v>4.5500001907348633</v>
      </c>
      <c r="CB61" s="60">
        <v>854</v>
      </c>
    </row>
    <row r="62" spans="1:80">
      <c r="A62" s="1">
        <v>1956</v>
      </c>
      <c r="BF62" s="80"/>
      <c r="BG62" s="80"/>
      <c r="BH62" s="61"/>
      <c r="BI62" s="61"/>
      <c r="BJ62" s="61"/>
      <c r="BK62" s="61"/>
      <c r="BL62" s="61"/>
      <c r="BM62" s="61"/>
      <c r="BN62" s="61"/>
      <c r="BO62" s="61"/>
      <c r="BP62" s="80"/>
      <c r="BT62" s="61"/>
      <c r="BU62" s="61"/>
      <c r="BV62" s="61"/>
      <c r="BW62" s="61"/>
      <c r="BX62" s="61"/>
      <c r="BY62" s="61"/>
      <c r="BZ62" s="61"/>
      <c r="CA62" s="61"/>
    </row>
    <row r="63" spans="1:80">
      <c r="A63" s="1">
        <v>1957</v>
      </c>
      <c r="BF63" s="80"/>
      <c r="BG63" s="80"/>
      <c r="BH63" s="61"/>
      <c r="BI63" s="61"/>
      <c r="BJ63" s="61"/>
      <c r="BK63" s="61"/>
      <c r="BL63" s="61"/>
      <c r="BM63" s="61"/>
      <c r="BN63" s="61"/>
      <c r="BO63" s="61"/>
      <c r="BP63" s="80"/>
      <c r="BT63" s="61"/>
      <c r="BU63" s="61"/>
      <c r="BV63" s="61"/>
      <c r="BW63" s="61"/>
      <c r="BX63" s="61"/>
      <c r="BY63" s="61"/>
      <c r="BZ63" s="61"/>
      <c r="CA63" s="61"/>
    </row>
    <row r="64" spans="1:80">
      <c r="A64" s="1">
        <v>1958</v>
      </c>
      <c r="AX64" s="10"/>
      <c r="AY64" s="10"/>
      <c r="AZ64" s="10"/>
      <c r="BA64" s="10"/>
      <c r="BB64" s="10"/>
      <c r="BC64" s="10"/>
      <c r="BD64" s="10"/>
      <c r="BF64" s="80"/>
      <c r="BG64" s="80"/>
      <c r="BH64" s="61"/>
      <c r="BI64" s="61"/>
      <c r="BJ64" s="61"/>
      <c r="BK64" s="61"/>
      <c r="BL64" s="61"/>
      <c r="BM64" s="61"/>
      <c r="BN64" s="61"/>
      <c r="BO64" s="61"/>
      <c r="BP64" s="80"/>
      <c r="BT64" s="61"/>
      <c r="BU64" s="61"/>
      <c r="BV64" s="61"/>
      <c r="BW64" s="61"/>
      <c r="BX64" s="61"/>
      <c r="BY64" s="61"/>
      <c r="BZ64" s="61"/>
      <c r="CA64" s="61"/>
    </row>
    <row r="65" spans="1:80">
      <c r="A65" s="1">
        <v>1959</v>
      </c>
      <c r="E65" s="11"/>
      <c r="F65" s="11"/>
      <c r="G65" s="11"/>
      <c r="N65" s="11"/>
      <c r="O65" s="11"/>
      <c r="P65" s="11"/>
      <c r="Q65" s="11"/>
      <c r="R65" s="11"/>
      <c r="S65" s="11"/>
      <c r="T65" s="11"/>
      <c r="U65" s="11"/>
      <c r="V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2"/>
      <c r="AY65" s="12"/>
      <c r="AZ65" s="12"/>
      <c r="BA65" s="12"/>
      <c r="BB65" s="12"/>
      <c r="BC65" s="12"/>
      <c r="BD65" s="12"/>
      <c r="BF65" s="80"/>
      <c r="BG65" s="80"/>
      <c r="BH65" s="61"/>
      <c r="BI65" s="61"/>
      <c r="BJ65" s="61"/>
      <c r="BK65" s="61"/>
      <c r="BL65" s="61"/>
      <c r="BM65" s="61"/>
      <c r="BN65" s="61"/>
      <c r="BO65" s="61"/>
      <c r="BP65" s="80"/>
      <c r="BT65" s="61"/>
      <c r="BU65" s="61"/>
      <c r="BV65" s="61"/>
      <c r="BW65" s="61"/>
      <c r="BX65" s="61"/>
      <c r="BY65" s="61"/>
      <c r="BZ65" s="61"/>
      <c r="CA65" s="61"/>
    </row>
    <row r="66" spans="1:80">
      <c r="A66" s="1">
        <v>1960</v>
      </c>
      <c r="C66">
        <v>9.7200000000000006</v>
      </c>
      <c r="D66">
        <v>9.23</v>
      </c>
      <c r="E66" s="11"/>
      <c r="F66" s="11"/>
      <c r="G66" s="11"/>
      <c r="J66">
        <v>33362</v>
      </c>
      <c r="K66">
        <v>36380</v>
      </c>
      <c r="N66" s="11">
        <v>1</v>
      </c>
      <c r="O66" s="11">
        <v>1</v>
      </c>
      <c r="P66" s="11">
        <v>1</v>
      </c>
      <c r="Q66" s="11">
        <v>0.37</v>
      </c>
      <c r="R66" s="11">
        <v>0.35</v>
      </c>
      <c r="S66" s="11">
        <v>0.38</v>
      </c>
      <c r="T66" s="11">
        <v>7.9000000000000001E-2</v>
      </c>
      <c r="U66" s="11">
        <v>9.4E-2</v>
      </c>
      <c r="V66" s="11">
        <v>6.4000000000000001E-2</v>
      </c>
      <c r="X66" s="11">
        <v>14.1</v>
      </c>
      <c r="Y66" s="11">
        <v>14.2</v>
      </c>
      <c r="Z66" s="11">
        <v>14.1</v>
      </c>
      <c r="AA66" s="11">
        <v>64</v>
      </c>
      <c r="AB66" s="11">
        <v>63.2</v>
      </c>
      <c r="AC66" s="11">
        <v>64.7</v>
      </c>
      <c r="AD66" s="11">
        <v>18.399999999999999</v>
      </c>
      <c r="AE66" s="11">
        <v>16.899999999999999</v>
      </c>
      <c r="AF66" s="11">
        <v>19.8</v>
      </c>
      <c r="AG66" s="11">
        <v>16.8</v>
      </c>
      <c r="AH66" s="11">
        <v>19.100000000000001</v>
      </c>
      <c r="AI66" s="11">
        <v>14.6</v>
      </c>
      <c r="AJ66" s="11">
        <v>4.9000000000000004</v>
      </c>
      <c r="AK66" s="11">
        <v>3.5</v>
      </c>
      <c r="AL66" s="13">
        <v>6.3</v>
      </c>
      <c r="AM66" s="14">
        <v>5.0999999999999996</v>
      </c>
      <c r="AN66" s="14">
        <v>3.6</v>
      </c>
      <c r="AO66" s="14">
        <v>6.5</v>
      </c>
      <c r="AP66" s="14">
        <v>3.5</v>
      </c>
      <c r="AQ66" s="14">
        <v>2.4</v>
      </c>
      <c r="AR66" s="14">
        <v>4.5999999999999996</v>
      </c>
      <c r="AS66" s="11">
        <v>5.032</v>
      </c>
      <c r="AT66" s="11">
        <v>4.9290000000000003</v>
      </c>
      <c r="AU66" s="11">
        <v>5.1319999999999997</v>
      </c>
      <c r="AV66" s="11">
        <v>3.7850000000000001</v>
      </c>
      <c r="AW66" s="11">
        <v>3.762</v>
      </c>
      <c r="AX66" s="12">
        <v>3.8069999999999999</v>
      </c>
      <c r="AY66" s="12">
        <v>1.0760000000000001</v>
      </c>
      <c r="AZ66" s="12">
        <v>1.048</v>
      </c>
      <c r="BA66" s="12">
        <v>1.1040000000000001</v>
      </c>
      <c r="BB66" s="12">
        <v>0.17100000000000001</v>
      </c>
      <c r="BC66" s="12">
        <v>0.11899999999999999</v>
      </c>
      <c r="BD66" s="12">
        <v>0.222</v>
      </c>
      <c r="BF66" s="80">
        <v>15</v>
      </c>
      <c r="BG66" s="80" t="s">
        <v>126</v>
      </c>
      <c r="BH66" s="61">
        <v>13.010000228881836</v>
      </c>
      <c r="BI66" s="61">
        <v>68.660003662109375</v>
      </c>
      <c r="BJ66" s="61">
        <v>24.680000305175781</v>
      </c>
      <c r="BK66" s="61">
        <v>13.979999542236328</v>
      </c>
      <c r="BL66" s="61">
        <v>5.3899998664855957</v>
      </c>
      <c r="BM66" s="61">
        <v>4.2800002098083496</v>
      </c>
      <c r="BN66" s="61">
        <v>1.0099999904632568</v>
      </c>
      <c r="BO66" s="61">
        <v>4.8400001525878906</v>
      </c>
      <c r="BP66" s="80">
        <v>1831</v>
      </c>
      <c r="BR66" s="60">
        <v>15</v>
      </c>
      <c r="BS66" s="60" t="s">
        <v>126</v>
      </c>
      <c r="BT66" s="61">
        <v>13.350000381469727</v>
      </c>
      <c r="BU66" s="61">
        <v>69.330001831054688</v>
      </c>
      <c r="BV66" s="61">
        <v>26.899999618530273</v>
      </c>
      <c r="BW66" s="61">
        <v>12.989999771118164</v>
      </c>
      <c r="BX66" s="61">
        <v>5.429999828338623</v>
      </c>
      <c r="BY66" s="61">
        <v>4.3299999237060547</v>
      </c>
      <c r="BZ66" s="61">
        <v>0.40999999642372131</v>
      </c>
      <c r="CA66" s="61">
        <v>4.8299999237060547</v>
      </c>
      <c r="CB66" s="60">
        <v>919</v>
      </c>
    </row>
    <row r="67" spans="1:80">
      <c r="A67" s="1">
        <v>1961</v>
      </c>
      <c r="E67" s="11"/>
      <c r="F67" s="11"/>
      <c r="G67" s="11"/>
      <c r="H67">
        <v>137524</v>
      </c>
      <c r="I67">
        <v>122778</v>
      </c>
      <c r="N67" s="11"/>
      <c r="O67" s="11"/>
      <c r="P67" s="11"/>
      <c r="Q67" s="11"/>
      <c r="R67" s="11"/>
      <c r="S67" s="11"/>
      <c r="T67" s="11"/>
      <c r="U67" s="11"/>
      <c r="V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2"/>
      <c r="AY67" s="12"/>
      <c r="AZ67" s="12"/>
      <c r="BA67" s="12"/>
      <c r="BB67" s="12"/>
      <c r="BC67" s="12"/>
      <c r="BD67" s="12"/>
      <c r="BF67" s="80"/>
      <c r="BG67" s="80"/>
      <c r="BH67" s="61"/>
      <c r="BI67" s="61"/>
      <c r="BJ67" s="61"/>
      <c r="BK67" s="61"/>
      <c r="BL67" s="61"/>
      <c r="BM67" s="61"/>
      <c r="BN67" s="61"/>
      <c r="BO67" s="61"/>
      <c r="BP67" s="80"/>
      <c r="BT67" s="61"/>
      <c r="BU67" s="61"/>
      <c r="BV67" s="61"/>
      <c r="BW67" s="61"/>
      <c r="BX67" s="61"/>
      <c r="BY67" s="61"/>
      <c r="BZ67" s="61"/>
      <c r="CA67" s="61"/>
    </row>
    <row r="68" spans="1:80">
      <c r="A68" s="1">
        <v>1962</v>
      </c>
      <c r="E68" s="11"/>
      <c r="F68" s="11"/>
      <c r="G68" s="11"/>
      <c r="N68" s="11"/>
      <c r="O68" s="11"/>
      <c r="P68" s="11"/>
      <c r="Q68" s="11"/>
      <c r="R68" s="11"/>
      <c r="S68" s="11"/>
      <c r="T68" s="11"/>
      <c r="U68" s="11"/>
      <c r="V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2"/>
      <c r="AY68" s="12"/>
      <c r="AZ68" s="12"/>
      <c r="BA68" s="12"/>
      <c r="BB68" s="12"/>
      <c r="BC68" s="12"/>
      <c r="BD68" s="12"/>
      <c r="BF68" s="80"/>
      <c r="BG68" s="80"/>
      <c r="BH68" s="61"/>
      <c r="BI68" s="61"/>
      <c r="BJ68" s="61"/>
      <c r="BK68" s="61"/>
      <c r="BL68" s="61"/>
      <c r="BM68" s="61"/>
      <c r="BN68" s="61"/>
      <c r="BO68" s="61"/>
      <c r="BP68" s="80"/>
      <c r="BT68" s="61"/>
      <c r="BU68" s="61"/>
      <c r="BV68" s="61"/>
      <c r="BW68" s="61"/>
      <c r="BX68" s="61"/>
      <c r="BY68" s="61"/>
      <c r="BZ68" s="61"/>
      <c r="CA68" s="61"/>
    </row>
    <row r="69" spans="1:80">
      <c r="A69" s="1">
        <v>1963</v>
      </c>
      <c r="E69" s="11"/>
      <c r="F69" s="11"/>
      <c r="G69" s="11"/>
      <c r="N69" s="11"/>
      <c r="O69" s="11"/>
      <c r="P69" s="11"/>
      <c r="Q69" s="11"/>
      <c r="R69" s="11"/>
      <c r="S69" s="11"/>
      <c r="T69" s="11"/>
      <c r="U69" s="11"/>
      <c r="V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2"/>
      <c r="AY69" s="12"/>
      <c r="AZ69" s="12"/>
      <c r="BA69" s="12"/>
      <c r="BB69" s="12"/>
      <c r="BC69" s="12"/>
      <c r="BD69" s="12"/>
      <c r="BF69" s="80"/>
      <c r="BG69" s="80"/>
      <c r="BH69" s="61"/>
      <c r="BI69" s="61"/>
      <c r="BJ69" s="61"/>
      <c r="BK69" s="61"/>
      <c r="BL69" s="61"/>
      <c r="BM69" s="61"/>
      <c r="BN69" s="61"/>
      <c r="BO69" s="61"/>
      <c r="BP69" s="80"/>
      <c r="BT69" s="61"/>
      <c r="BU69" s="61"/>
      <c r="BV69" s="61"/>
      <c r="BW69" s="61"/>
      <c r="BX69" s="61"/>
      <c r="BY69" s="61"/>
      <c r="BZ69" s="61"/>
      <c r="CA69" s="61"/>
    </row>
    <row r="70" spans="1:80">
      <c r="A70" s="1">
        <v>1964</v>
      </c>
      <c r="E70" s="11"/>
      <c r="F70" s="11"/>
      <c r="G70" s="11"/>
      <c r="N70" s="11"/>
      <c r="O70" s="11"/>
      <c r="P70" s="11"/>
      <c r="Q70" s="11"/>
      <c r="R70" s="11"/>
      <c r="S70" s="11"/>
      <c r="T70" s="11"/>
      <c r="U70" s="11"/>
      <c r="V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2"/>
      <c r="AY70" s="12"/>
      <c r="AZ70" s="12"/>
      <c r="BA70" s="12"/>
      <c r="BB70" s="12"/>
      <c r="BC70" s="12"/>
      <c r="BD70" s="12"/>
      <c r="BF70" s="80"/>
      <c r="BG70" s="80"/>
      <c r="BH70" s="61"/>
      <c r="BI70" s="61"/>
      <c r="BJ70" s="61"/>
      <c r="BK70" s="61"/>
      <c r="BL70" s="61"/>
      <c r="BM70" s="61"/>
      <c r="BN70" s="61"/>
      <c r="BO70" s="61"/>
      <c r="BP70" s="80"/>
      <c r="BT70" s="61"/>
      <c r="BU70" s="61"/>
      <c r="BV70" s="61"/>
      <c r="BW70" s="61"/>
      <c r="BX70" s="61"/>
      <c r="BY70" s="61"/>
      <c r="BZ70" s="61"/>
      <c r="CA70" s="61"/>
    </row>
    <row r="71" spans="1:80">
      <c r="A71" s="1">
        <v>1965</v>
      </c>
      <c r="E71" s="11"/>
      <c r="F71" s="11"/>
      <c r="G71" s="11"/>
      <c r="N71" s="11">
        <v>1</v>
      </c>
      <c r="O71" s="11">
        <v>1</v>
      </c>
      <c r="P71" s="11">
        <v>1</v>
      </c>
      <c r="Q71" s="11">
        <v>0.44</v>
      </c>
      <c r="R71" s="11">
        <v>0.42</v>
      </c>
      <c r="S71" s="11">
        <v>0.46</v>
      </c>
      <c r="T71" s="11">
        <v>8.3000000000000004E-2</v>
      </c>
      <c r="U71" s="11">
        <v>9.7000000000000003E-2</v>
      </c>
      <c r="V71" s="11">
        <v>6.9000000000000006E-2</v>
      </c>
      <c r="X71" s="11">
        <v>14.1</v>
      </c>
      <c r="Y71" s="11">
        <v>13.7</v>
      </c>
      <c r="Z71" s="11">
        <v>14.5</v>
      </c>
      <c r="AA71" s="11">
        <v>70.2</v>
      </c>
      <c r="AB71" s="11">
        <v>69.5</v>
      </c>
      <c r="AC71" s="11">
        <v>70.900000000000006</v>
      </c>
      <c r="AD71" s="11">
        <v>25</v>
      </c>
      <c r="AE71" s="11">
        <v>22.6</v>
      </c>
      <c r="AF71" s="11">
        <v>27.3</v>
      </c>
      <c r="AG71" s="11">
        <v>10.3</v>
      </c>
      <c r="AH71" s="11">
        <v>12.5</v>
      </c>
      <c r="AI71" s="11">
        <v>8.1</v>
      </c>
      <c r="AJ71" s="11">
        <v>3</v>
      </c>
      <c r="AK71" s="11">
        <v>2.5</v>
      </c>
      <c r="AL71" s="14">
        <v>3.5</v>
      </c>
      <c r="AM71" s="14">
        <v>5.4</v>
      </c>
      <c r="AN71" s="14">
        <v>4.3</v>
      </c>
      <c r="AO71" s="14">
        <v>6.5</v>
      </c>
      <c r="AP71" s="14">
        <v>3.7</v>
      </c>
      <c r="AQ71" s="14">
        <v>2.8</v>
      </c>
      <c r="AR71" s="14">
        <v>4.5</v>
      </c>
      <c r="AS71" s="11">
        <v>4.7779999999999996</v>
      </c>
      <c r="AT71" s="11">
        <v>4.7270000000000003</v>
      </c>
      <c r="AU71" s="11">
        <v>4.827</v>
      </c>
      <c r="AV71" s="11">
        <v>3.798</v>
      </c>
      <c r="AW71" s="11">
        <v>3.7730000000000001</v>
      </c>
      <c r="AX71" s="12">
        <v>3.8220000000000001</v>
      </c>
      <c r="AY71" s="12">
        <v>0.79700000000000004</v>
      </c>
      <c r="AZ71" s="12">
        <v>0.81</v>
      </c>
      <c r="BA71" s="12">
        <v>0.78400000000000003</v>
      </c>
      <c r="BB71" s="12">
        <v>0.183</v>
      </c>
      <c r="BC71" s="12">
        <v>0.14399999999999999</v>
      </c>
      <c r="BD71" s="12">
        <v>0.221</v>
      </c>
      <c r="BF71" s="80">
        <v>15</v>
      </c>
      <c r="BG71" s="80" t="s">
        <v>126</v>
      </c>
      <c r="BH71" s="61">
        <v>10.890000343322754</v>
      </c>
      <c r="BI71" s="61">
        <v>67.209999084472656</v>
      </c>
      <c r="BJ71" s="61">
        <v>24.819999694824219</v>
      </c>
      <c r="BK71" s="61">
        <v>17.229999542236328</v>
      </c>
      <c r="BL71" s="61">
        <v>6.9099998474121094</v>
      </c>
      <c r="BM71" s="61">
        <v>4.5999999046325684</v>
      </c>
      <c r="BN71" s="61">
        <v>1.0700000524520874</v>
      </c>
      <c r="BO71" s="61">
        <v>5.179999828338623</v>
      </c>
      <c r="BP71" s="80">
        <v>1938</v>
      </c>
      <c r="BR71" s="60">
        <v>15</v>
      </c>
      <c r="BS71" s="60" t="s">
        <v>126</v>
      </c>
      <c r="BT71" s="61">
        <v>11.220000267028809</v>
      </c>
      <c r="BU71" s="61">
        <v>67.839996337890625</v>
      </c>
      <c r="BV71" s="61">
        <v>26.850000381469727</v>
      </c>
      <c r="BW71" s="61">
        <v>16.200000762939453</v>
      </c>
      <c r="BX71" s="61">
        <v>6.9899997711181641</v>
      </c>
      <c r="BY71" s="61">
        <v>4.75</v>
      </c>
      <c r="BZ71" s="61">
        <v>0.4699999988079071</v>
      </c>
      <c r="CA71" s="61">
        <v>5.179999828338623</v>
      </c>
      <c r="CB71" s="60">
        <v>979</v>
      </c>
    </row>
    <row r="72" spans="1:80">
      <c r="A72" s="1">
        <v>1966</v>
      </c>
      <c r="E72" s="11"/>
      <c r="F72" s="11"/>
      <c r="G72" s="11"/>
      <c r="N72" s="11"/>
      <c r="O72" s="11"/>
      <c r="P72" s="11"/>
      <c r="Q72" s="11"/>
      <c r="R72" s="11"/>
      <c r="S72" s="11"/>
      <c r="T72" s="11"/>
      <c r="U72" s="11"/>
      <c r="V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2"/>
      <c r="AY72" s="12"/>
      <c r="AZ72" s="12"/>
      <c r="BA72" s="12"/>
      <c r="BB72" s="12"/>
      <c r="BC72" s="12"/>
      <c r="BD72" s="12"/>
      <c r="BF72" s="80"/>
      <c r="BG72" s="80"/>
      <c r="BH72" s="61"/>
      <c r="BI72" s="61"/>
      <c r="BJ72" s="61"/>
      <c r="BK72" s="61"/>
      <c r="BL72" s="61"/>
      <c r="BM72" s="61"/>
      <c r="BN72" s="61"/>
      <c r="BO72" s="61"/>
      <c r="BP72" s="80"/>
      <c r="BT72" s="61"/>
      <c r="BU72" s="61"/>
      <c r="BV72" s="61"/>
      <c r="BW72" s="61"/>
      <c r="BX72" s="61"/>
      <c r="BY72" s="61"/>
      <c r="BZ72" s="61"/>
      <c r="CA72" s="61"/>
    </row>
    <row r="73" spans="1:80">
      <c r="A73" s="1">
        <v>1967</v>
      </c>
      <c r="E73" s="11"/>
      <c r="F73" s="11"/>
      <c r="G73" s="11"/>
      <c r="N73" s="11"/>
      <c r="O73" s="11"/>
      <c r="P73" s="11"/>
      <c r="Q73" s="11"/>
      <c r="R73" s="11"/>
      <c r="S73" s="11"/>
      <c r="T73" s="11"/>
      <c r="U73" s="11"/>
      <c r="V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2"/>
      <c r="AY73" s="12"/>
      <c r="AZ73" s="12"/>
      <c r="BA73" s="12"/>
      <c r="BB73" s="12"/>
      <c r="BC73" s="12"/>
      <c r="BD73" s="12"/>
      <c r="BF73" s="80"/>
      <c r="BG73" s="80"/>
      <c r="BH73" s="61"/>
      <c r="BI73" s="61"/>
      <c r="BJ73" s="61"/>
      <c r="BK73" s="61"/>
      <c r="BL73" s="61"/>
      <c r="BM73" s="61"/>
      <c r="BN73" s="61"/>
      <c r="BO73" s="61"/>
      <c r="BP73" s="80"/>
      <c r="BT73" s="61"/>
      <c r="BU73" s="61"/>
      <c r="BV73" s="61"/>
      <c r="BW73" s="61"/>
      <c r="BX73" s="61"/>
      <c r="BY73" s="61"/>
      <c r="BZ73" s="61"/>
      <c r="CA73" s="61"/>
    </row>
    <row r="74" spans="1:80">
      <c r="A74" s="1">
        <v>1968</v>
      </c>
      <c r="E74" s="11"/>
      <c r="F74" s="11"/>
      <c r="G74" s="11"/>
      <c r="N74" s="11"/>
      <c r="O74" s="11"/>
      <c r="P74" s="11"/>
      <c r="Q74" s="11"/>
      <c r="R74" s="11"/>
      <c r="S74" s="11"/>
      <c r="T74" s="11"/>
      <c r="U74" s="11"/>
      <c r="V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2"/>
      <c r="AY74" s="12"/>
      <c r="AZ74" s="12"/>
      <c r="BA74" s="12"/>
      <c r="BB74" s="12"/>
      <c r="BC74" s="12"/>
      <c r="BD74" s="12"/>
      <c r="BF74" s="80"/>
      <c r="BG74" s="80"/>
      <c r="BH74" s="61"/>
      <c r="BI74" s="61"/>
      <c r="BJ74" s="61"/>
      <c r="BK74" s="61"/>
      <c r="BL74" s="61"/>
      <c r="BM74" s="61"/>
      <c r="BN74" s="61"/>
      <c r="BO74" s="61"/>
      <c r="BP74" s="80"/>
      <c r="BT74" s="61"/>
      <c r="BU74" s="61"/>
      <c r="BV74" s="61"/>
      <c r="BW74" s="61"/>
      <c r="BX74" s="61"/>
      <c r="BY74" s="61"/>
      <c r="BZ74" s="61"/>
      <c r="CA74" s="61"/>
    </row>
    <row r="75" spans="1:80">
      <c r="A75" s="1">
        <v>1969</v>
      </c>
      <c r="E75" s="11"/>
      <c r="F75" s="11"/>
      <c r="G75" s="11"/>
      <c r="N75" s="11"/>
      <c r="O75" s="11"/>
      <c r="P75" s="11"/>
      <c r="Q75" s="11"/>
      <c r="R75" s="11"/>
      <c r="S75" s="11"/>
      <c r="T75" s="11"/>
      <c r="U75" s="11"/>
      <c r="V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2"/>
      <c r="AY75" s="12"/>
      <c r="AZ75" s="12"/>
      <c r="BA75" s="12"/>
      <c r="BB75" s="12"/>
      <c r="BC75" s="12"/>
      <c r="BD75" s="12"/>
      <c r="BF75" s="80"/>
      <c r="BG75" s="80"/>
      <c r="BH75" s="61"/>
      <c r="BI75" s="61"/>
      <c r="BJ75" s="61"/>
      <c r="BK75" s="61"/>
      <c r="BL75" s="61"/>
      <c r="BM75" s="61"/>
      <c r="BN75" s="61"/>
      <c r="BO75" s="61"/>
      <c r="BP75" s="80"/>
      <c r="BT75" s="61"/>
      <c r="BU75" s="61"/>
      <c r="BV75" s="61"/>
      <c r="BW75" s="61"/>
      <c r="BX75" s="61"/>
      <c r="BY75" s="61"/>
      <c r="BZ75" s="61"/>
      <c r="CA75" s="61"/>
    </row>
    <row r="76" spans="1:80">
      <c r="A76" s="1">
        <v>1970</v>
      </c>
      <c r="C76">
        <v>6.55</v>
      </c>
      <c r="D76">
        <v>5.62</v>
      </c>
      <c r="E76" s="11">
        <v>93.61</v>
      </c>
      <c r="F76" s="11">
        <v>98.2</v>
      </c>
      <c r="G76" s="11"/>
      <c r="H76">
        <v>150412</v>
      </c>
      <c r="I76">
        <v>138214</v>
      </c>
      <c r="J76">
        <v>61580.389956152503</v>
      </c>
      <c r="K76">
        <v>69554.610043847497</v>
      </c>
      <c r="L76">
        <v>14368.56</v>
      </c>
      <c r="M76">
        <v>11851.44</v>
      </c>
      <c r="N76" s="11">
        <v>1</v>
      </c>
      <c r="O76" s="11">
        <v>1</v>
      </c>
      <c r="P76" s="11">
        <v>1</v>
      </c>
      <c r="Q76" s="11">
        <v>0.59</v>
      </c>
      <c r="R76" s="11">
        <v>0.51</v>
      </c>
      <c r="S76" s="11">
        <v>0.65</v>
      </c>
      <c r="T76" s="11">
        <v>0.11</v>
      </c>
      <c r="U76" s="11">
        <v>0.111</v>
      </c>
      <c r="V76" s="11">
        <v>8.5999999999999993E-2</v>
      </c>
      <c r="X76" s="11">
        <v>13.9</v>
      </c>
      <c r="Y76" s="11">
        <v>13.4</v>
      </c>
      <c r="Z76" s="11">
        <v>14.3</v>
      </c>
      <c r="AA76" s="11">
        <v>63.9</v>
      </c>
      <c r="AB76" s="11">
        <v>64</v>
      </c>
      <c r="AC76" s="11">
        <v>63.9</v>
      </c>
      <c r="AD76" s="14">
        <v>22.8</v>
      </c>
      <c r="AE76" s="11">
        <v>20.3</v>
      </c>
      <c r="AF76" s="11">
        <v>25.2</v>
      </c>
      <c r="AG76" s="11">
        <v>16.399999999999999</v>
      </c>
      <c r="AH76" s="11">
        <v>17.600000000000001</v>
      </c>
      <c r="AI76" s="11">
        <v>15.3</v>
      </c>
      <c r="AJ76" s="11">
        <v>4.8</v>
      </c>
      <c r="AK76" s="11">
        <v>2.9</v>
      </c>
      <c r="AL76" s="14">
        <v>6.5</v>
      </c>
      <c r="AM76" s="14">
        <v>5.8</v>
      </c>
      <c r="AN76" s="14">
        <v>5</v>
      </c>
      <c r="AO76" s="14">
        <v>6.6</v>
      </c>
      <c r="AP76" s="14">
        <v>3.9</v>
      </c>
      <c r="AQ76" s="14">
        <v>3.3</v>
      </c>
      <c r="AR76" s="14">
        <v>4.5999999999999996</v>
      </c>
      <c r="AS76" s="11">
        <v>5.2309999999999999</v>
      </c>
      <c r="AT76" s="11">
        <v>5.1159999999999997</v>
      </c>
      <c r="AU76" s="11">
        <v>5.34</v>
      </c>
      <c r="AV76" s="11">
        <v>3.9350000000000001</v>
      </c>
      <c r="AW76" s="11">
        <v>3.8860000000000001</v>
      </c>
      <c r="AX76" s="12">
        <v>3.9820000000000002</v>
      </c>
      <c r="AY76" s="12">
        <v>1.1000000000000001</v>
      </c>
      <c r="AZ76" s="12">
        <v>1.0640000000000001</v>
      </c>
      <c r="BA76" s="12">
        <v>1.135</v>
      </c>
      <c r="BB76" s="12">
        <v>0.19500000000000001</v>
      </c>
      <c r="BC76" s="12">
        <v>0.16600000000000001</v>
      </c>
      <c r="BD76" s="12">
        <v>0.223</v>
      </c>
      <c r="BF76" s="80">
        <v>15</v>
      </c>
      <c r="BG76" s="80" t="s">
        <v>126</v>
      </c>
      <c r="BH76" s="61">
        <v>9.2700004577636719</v>
      </c>
      <c r="BI76" s="61">
        <v>64.589996337890625</v>
      </c>
      <c r="BJ76" s="61">
        <v>27.600000381469727</v>
      </c>
      <c r="BK76" s="61">
        <v>20.649999618530273</v>
      </c>
      <c r="BL76" s="61">
        <v>8.5500001907348633</v>
      </c>
      <c r="BM76" s="61">
        <v>5.4499998092651367</v>
      </c>
      <c r="BN76" s="61">
        <v>1.7300000190734863</v>
      </c>
      <c r="BO76" s="61">
        <v>5.679999828338623</v>
      </c>
      <c r="BP76" s="80">
        <v>2025</v>
      </c>
      <c r="BR76" s="60">
        <v>15</v>
      </c>
      <c r="BS76" s="60" t="s">
        <v>126</v>
      </c>
      <c r="BT76" s="61">
        <v>9.5200004577636719</v>
      </c>
      <c r="BU76" s="61">
        <v>64.94000244140625</v>
      </c>
      <c r="BV76" s="61">
        <v>29.420000076293945</v>
      </c>
      <c r="BW76" s="61">
        <v>19.670000076293945</v>
      </c>
      <c r="BX76" s="61">
        <v>8.7200002670288086</v>
      </c>
      <c r="BY76" s="61">
        <v>5.809999942779541</v>
      </c>
      <c r="BZ76" s="61">
        <v>1.3300000429153442</v>
      </c>
      <c r="CA76" s="61">
        <v>5.6999998092651367</v>
      </c>
      <c r="CB76" s="60">
        <v>1025</v>
      </c>
    </row>
    <row r="77" spans="1:80">
      <c r="A77" s="1">
        <v>1971</v>
      </c>
      <c r="E77" s="11"/>
      <c r="F77" s="11"/>
      <c r="G77" s="11"/>
      <c r="N77" s="11"/>
      <c r="O77" s="11"/>
      <c r="P77" s="11"/>
      <c r="Q77" s="11"/>
      <c r="R77" s="11"/>
      <c r="S77" s="11"/>
      <c r="T77" s="11"/>
      <c r="U77" s="11"/>
      <c r="V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2"/>
      <c r="AY77" s="12"/>
      <c r="AZ77" s="12"/>
      <c r="BA77" s="12"/>
      <c r="BB77" s="12"/>
      <c r="BC77" s="12"/>
      <c r="BD77" s="12"/>
      <c r="BF77" s="80"/>
      <c r="BG77" s="80"/>
      <c r="BH77" s="61"/>
      <c r="BI77" s="61"/>
      <c r="BJ77" s="61"/>
      <c r="BK77" s="61"/>
      <c r="BL77" s="61"/>
      <c r="BM77" s="61"/>
      <c r="BN77" s="61"/>
      <c r="BO77" s="61"/>
      <c r="BP77" s="80"/>
      <c r="BT77" s="61"/>
      <c r="BU77" s="61"/>
      <c r="BV77" s="61"/>
      <c r="BW77" s="61"/>
      <c r="BX77" s="61"/>
      <c r="BY77" s="61"/>
      <c r="BZ77" s="61"/>
      <c r="CA77" s="61"/>
    </row>
    <row r="78" spans="1:80">
      <c r="A78" s="1">
        <v>1972</v>
      </c>
      <c r="E78" s="11"/>
      <c r="F78" s="11"/>
      <c r="G78" s="11"/>
      <c r="N78" s="11"/>
      <c r="O78" s="11"/>
      <c r="P78" s="11"/>
      <c r="Q78" s="11"/>
      <c r="R78" s="11"/>
      <c r="S78" s="11"/>
      <c r="T78" s="11"/>
      <c r="U78" s="11"/>
      <c r="V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2"/>
      <c r="AY78" s="12"/>
      <c r="AZ78" s="12"/>
      <c r="BA78" s="12"/>
      <c r="BB78" s="12"/>
      <c r="BC78" s="12"/>
      <c r="BD78" s="12"/>
      <c r="BF78" s="80"/>
      <c r="BG78" s="80"/>
      <c r="BH78" s="61"/>
      <c r="BI78" s="61"/>
      <c r="BJ78" s="61"/>
      <c r="BK78" s="61"/>
      <c r="BL78" s="61"/>
      <c r="BM78" s="61"/>
      <c r="BN78" s="61"/>
      <c r="BO78" s="61"/>
      <c r="BP78" s="80"/>
      <c r="BT78" s="61"/>
      <c r="BU78" s="61"/>
      <c r="BV78" s="61"/>
      <c r="BW78" s="61"/>
      <c r="BX78" s="61"/>
      <c r="BY78" s="61"/>
      <c r="BZ78" s="61"/>
      <c r="CA78" s="61"/>
    </row>
    <row r="79" spans="1:80">
      <c r="A79" s="1">
        <v>1973</v>
      </c>
      <c r="E79" s="11"/>
      <c r="F79" s="11"/>
      <c r="G79" s="11"/>
      <c r="N79" s="11"/>
      <c r="O79" s="11"/>
      <c r="P79" s="11"/>
      <c r="Q79" s="11"/>
      <c r="R79" s="11"/>
      <c r="S79" s="11"/>
      <c r="T79" s="11"/>
      <c r="U79" s="11"/>
      <c r="V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2"/>
      <c r="AY79" s="12"/>
      <c r="AZ79" s="12"/>
      <c r="BA79" s="12"/>
      <c r="BB79" s="12"/>
      <c r="BC79" s="12"/>
      <c r="BD79" s="12"/>
      <c r="BF79" s="80"/>
      <c r="BG79" s="80"/>
      <c r="BH79" s="61"/>
      <c r="BI79" s="61"/>
      <c r="BJ79" s="61"/>
      <c r="BK79" s="61"/>
      <c r="BL79" s="61"/>
      <c r="BM79" s="61"/>
      <c r="BN79" s="61"/>
      <c r="BO79" s="61"/>
      <c r="BP79" s="80"/>
      <c r="BT79" s="61"/>
      <c r="BU79" s="61"/>
      <c r="BV79" s="61"/>
      <c r="BW79" s="61"/>
      <c r="BX79" s="61"/>
      <c r="BY79" s="61"/>
      <c r="BZ79" s="61"/>
      <c r="CA79" s="61"/>
    </row>
    <row r="80" spans="1:80">
      <c r="A80" s="1">
        <v>1974</v>
      </c>
      <c r="E80" s="11"/>
      <c r="F80" s="11"/>
      <c r="G80" s="11"/>
      <c r="N80" s="11"/>
      <c r="O80" s="11"/>
      <c r="P80" s="11"/>
      <c r="Q80" s="11"/>
      <c r="R80" s="11"/>
      <c r="S80" s="11"/>
      <c r="T80" s="11"/>
      <c r="U80" s="11"/>
      <c r="V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2"/>
      <c r="AY80" s="12"/>
      <c r="AZ80" s="12"/>
      <c r="BA80" s="12"/>
      <c r="BB80" s="12"/>
      <c r="BC80" s="12"/>
      <c r="BD80" s="12"/>
      <c r="BF80" s="80"/>
      <c r="BG80" s="80"/>
      <c r="BH80" s="61"/>
      <c r="BI80" s="61"/>
      <c r="BJ80" s="61"/>
      <c r="BK80" s="61"/>
      <c r="BL80" s="61"/>
      <c r="BM80" s="61"/>
      <c r="BN80" s="61"/>
      <c r="BO80" s="61"/>
      <c r="BP80" s="80"/>
      <c r="BT80" s="61"/>
      <c r="BU80" s="61"/>
      <c r="BV80" s="61"/>
      <c r="BW80" s="61"/>
      <c r="BX80" s="61"/>
      <c r="BY80" s="61"/>
      <c r="BZ80" s="61"/>
      <c r="CA80" s="61"/>
    </row>
    <row r="81" spans="1:80">
      <c r="A81" s="1">
        <v>1975</v>
      </c>
      <c r="E81" s="11">
        <v>94.4</v>
      </c>
      <c r="F81" s="11">
        <v>98.54</v>
      </c>
      <c r="G81" s="11"/>
      <c r="N81" s="11">
        <v>1</v>
      </c>
      <c r="O81" s="11">
        <v>1</v>
      </c>
      <c r="P81" s="11">
        <v>1</v>
      </c>
      <c r="Q81" s="11">
        <v>0.6</v>
      </c>
      <c r="R81" s="11">
        <v>0.56999999999999995</v>
      </c>
      <c r="S81" s="11">
        <v>0.69</v>
      </c>
      <c r="T81" s="11">
        <v>0.16</v>
      </c>
      <c r="U81" s="11">
        <v>0.14799999999999999</v>
      </c>
      <c r="V81" s="11">
        <v>0.13300000000000001</v>
      </c>
      <c r="X81" s="11">
        <v>9.9</v>
      </c>
      <c r="Y81" s="11">
        <v>9.4</v>
      </c>
      <c r="Z81" s="11">
        <v>10.4</v>
      </c>
      <c r="AA81" s="11">
        <v>66.3</v>
      </c>
      <c r="AB81" s="11">
        <v>66.5</v>
      </c>
      <c r="AC81" s="11">
        <v>66.099999999999994</v>
      </c>
      <c r="AD81" s="14">
        <v>29.6</v>
      </c>
      <c r="AE81" s="11">
        <v>27.9</v>
      </c>
      <c r="AF81" s="11">
        <v>31.2</v>
      </c>
      <c r="AG81" s="11">
        <v>17.399999999999999</v>
      </c>
      <c r="AH81" s="11">
        <v>18.2</v>
      </c>
      <c r="AI81" s="11">
        <v>16.600000000000001</v>
      </c>
      <c r="AJ81" s="11">
        <v>5.0999999999999996</v>
      </c>
      <c r="AK81" s="11">
        <v>2.9</v>
      </c>
      <c r="AL81" s="14">
        <v>7.1</v>
      </c>
      <c r="AM81" s="14">
        <v>6.3</v>
      </c>
      <c r="AN81" s="14">
        <v>5.8</v>
      </c>
      <c r="AO81" s="14">
        <v>6.8</v>
      </c>
      <c r="AP81" s="14">
        <v>4.3</v>
      </c>
      <c r="AQ81" s="14">
        <v>3.8</v>
      </c>
      <c r="AR81" s="14">
        <v>4.7</v>
      </c>
      <c r="AS81" s="11">
        <v>5.6859999999999999</v>
      </c>
      <c r="AT81" s="11">
        <v>5.5990000000000002</v>
      </c>
      <c r="AU81" s="11">
        <v>5.7679999999999998</v>
      </c>
      <c r="AV81" s="11">
        <v>4.2990000000000004</v>
      </c>
      <c r="AW81" s="11">
        <v>4.274</v>
      </c>
      <c r="AX81" s="11">
        <v>4.3230000000000004</v>
      </c>
      <c r="AY81" s="11">
        <v>1.175</v>
      </c>
      <c r="AZ81" s="11">
        <v>1.1339999999999999</v>
      </c>
      <c r="BA81" s="11">
        <v>1.214</v>
      </c>
      <c r="BB81" s="11">
        <v>0.21199999999999999</v>
      </c>
      <c r="BC81" s="11">
        <v>0.192</v>
      </c>
      <c r="BD81" s="11">
        <v>0.23100000000000001</v>
      </c>
      <c r="BF81" s="80">
        <v>15</v>
      </c>
      <c r="BG81" s="80" t="s">
        <v>126</v>
      </c>
      <c r="BH81" s="61">
        <v>8.0100002288818359</v>
      </c>
      <c r="BI81" s="61">
        <v>61.090000152587891</v>
      </c>
      <c r="BJ81" s="61">
        <v>28.790000915527344</v>
      </c>
      <c r="BK81" s="61">
        <v>24.360000610351562</v>
      </c>
      <c r="BL81" s="61">
        <v>10.189999580383301</v>
      </c>
      <c r="BM81" s="61">
        <v>6.5300002098083496</v>
      </c>
      <c r="BN81" s="61">
        <v>2.559999942779541</v>
      </c>
      <c r="BO81" s="61">
        <v>6.1599998474121094</v>
      </c>
      <c r="BP81" s="80">
        <v>2046</v>
      </c>
      <c r="BR81" s="60">
        <v>15</v>
      </c>
      <c r="BS81" s="60" t="s">
        <v>126</v>
      </c>
      <c r="BT81" s="61">
        <v>8.5</v>
      </c>
      <c r="BU81" s="61">
        <v>60.680000305175781</v>
      </c>
      <c r="BV81" s="61">
        <v>30.170000076293945</v>
      </c>
      <c r="BW81" s="61">
        <v>23.690000534057617</v>
      </c>
      <c r="BX81" s="61">
        <v>10.579999923706055</v>
      </c>
      <c r="BY81" s="61">
        <v>7.059999942779541</v>
      </c>
      <c r="BZ81" s="61">
        <v>2.4200000762939453</v>
      </c>
      <c r="CA81" s="61">
        <v>6.2100000381469727</v>
      </c>
      <c r="CB81" s="60">
        <v>1045</v>
      </c>
    </row>
    <row r="82" spans="1:80">
      <c r="A82" s="1">
        <v>1976</v>
      </c>
      <c r="E82" s="11"/>
      <c r="F82" s="11"/>
      <c r="G82" s="11"/>
      <c r="N82" s="11"/>
      <c r="O82" s="11"/>
      <c r="P82" s="11"/>
      <c r="Q82" s="11"/>
      <c r="R82" s="11"/>
      <c r="S82" s="11"/>
      <c r="T82" s="11"/>
      <c r="U82" s="11"/>
      <c r="V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F82" s="80"/>
      <c r="BG82" s="80"/>
      <c r="BH82" s="61"/>
      <c r="BI82" s="61"/>
      <c r="BJ82" s="61"/>
      <c r="BK82" s="61"/>
      <c r="BL82" s="61"/>
      <c r="BM82" s="61"/>
      <c r="BN82" s="61"/>
      <c r="BO82" s="61"/>
      <c r="BP82" s="80"/>
      <c r="BT82" s="61"/>
      <c r="BU82" s="61"/>
      <c r="BV82" s="61"/>
      <c r="BW82" s="61"/>
      <c r="BX82" s="61"/>
      <c r="BY82" s="61"/>
      <c r="BZ82" s="61"/>
      <c r="CA82" s="61"/>
    </row>
    <row r="83" spans="1:80">
      <c r="A83" s="1">
        <v>1977</v>
      </c>
      <c r="E83" s="11"/>
      <c r="F83" s="11"/>
      <c r="G83" s="11"/>
      <c r="N83" s="11"/>
      <c r="O83" s="11"/>
      <c r="P83" s="11"/>
      <c r="Q83" s="11"/>
      <c r="R83" s="11"/>
      <c r="S83" s="11"/>
      <c r="T83" s="11"/>
      <c r="U83" s="11"/>
      <c r="V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F83" s="80"/>
      <c r="BG83" s="80"/>
      <c r="BH83" s="61"/>
      <c r="BI83" s="61"/>
      <c r="BJ83" s="61"/>
      <c r="BK83" s="61"/>
      <c r="BL83" s="61"/>
      <c r="BM83" s="61"/>
      <c r="BN83" s="61"/>
      <c r="BO83" s="61"/>
      <c r="BP83" s="80"/>
      <c r="BT83" s="61"/>
      <c r="BU83" s="61"/>
      <c r="BV83" s="61"/>
      <c r="BW83" s="61"/>
      <c r="BX83" s="61"/>
      <c r="BY83" s="61"/>
      <c r="BZ83" s="61"/>
      <c r="CA83" s="61"/>
    </row>
    <row r="84" spans="1:80">
      <c r="A84" s="1">
        <v>1978</v>
      </c>
      <c r="E84" s="11"/>
      <c r="F84" s="11"/>
      <c r="G84" s="11"/>
      <c r="N84" s="11"/>
      <c r="O84" s="11"/>
      <c r="P84" s="11"/>
      <c r="Q84" s="11"/>
      <c r="R84" s="11"/>
      <c r="S84" s="11"/>
      <c r="T84" s="11"/>
      <c r="U84" s="11"/>
      <c r="V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F84" s="80"/>
      <c r="BG84" s="80"/>
      <c r="BH84" s="61"/>
      <c r="BI84" s="61"/>
      <c r="BJ84" s="61"/>
      <c r="BK84" s="61"/>
      <c r="BL84" s="61"/>
      <c r="BM84" s="61"/>
      <c r="BN84" s="61"/>
      <c r="BO84" s="61"/>
      <c r="BP84" s="80"/>
      <c r="BT84" s="61"/>
      <c r="BU84" s="61"/>
      <c r="BV84" s="61"/>
      <c r="BW84" s="61"/>
      <c r="BX84" s="61"/>
      <c r="BY84" s="61"/>
      <c r="BZ84" s="61"/>
      <c r="CA84" s="61"/>
    </row>
    <row r="85" spans="1:80">
      <c r="A85" s="1">
        <v>1979</v>
      </c>
      <c r="E85" s="11"/>
      <c r="F85" s="11"/>
      <c r="G85" s="11"/>
      <c r="N85" s="11"/>
      <c r="O85" s="11"/>
      <c r="P85" s="11"/>
      <c r="Q85" s="11"/>
      <c r="R85" s="11"/>
      <c r="S85" s="11"/>
      <c r="T85" s="11"/>
      <c r="U85" s="11"/>
      <c r="V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F85" s="80"/>
      <c r="BG85" s="80"/>
      <c r="BH85" s="61"/>
      <c r="BI85" s="61"/>
      <c r="BJ85" s="61"/>
      <c r="BK85" s="61"/>
      <c r="BL85" s="61"/>
      <c r="BM85" s="61"/>
      <c r="BN85" s="61"/>
      <c r="BO85" s="61"/>
      <c r="BP85" s="80"/>
      <c r="BT85" s="61"/>
      <c r="BU85" s="61"/>
      <c r="BV85" s="61"/>
      <c r="BW85" s="61"/>
      <c r="BX85" s="61"/>
      <c r="BY85" s="61"/>
      <c r="BZ85" s="61"/>
      <c r="CA85" s="61"/>
    </row>
    <row r="86" spans="1:80">
      <c r="A86" s="1">
        <v>1980</v>
      </c>
      <c r="C86">
        <v>5.15</v>
      </c>
      <c r="D86">
        <v>4.1100000000000003</v>
      </c>
      <c r="E86" s="11">
        <v>95.43</v>
      </c>
      <c r="F86" s="11">
        <v>98.8</v>
      </c>
      <c r="G86" s="11"/>
      <c r="J86">
        <v>59747.883655452591</v>
      </c>
      <c r="K86">
        <v>65700.116344547409</v>
      </c>
      <c r="L86">
        <v>16000.68</v>
      </c>
      <c r="M86">
        <v>18043.32</v>
      </c>
      <c r="N86" s="11">
        <v>1</v>
      </c>
      <c r="O86" s="11">
        <v>1</v>
      </c>
      <c r="P86" s="11">
        <v>1</v>
      </c>
      <c r="Q86" s="11">
        <v>0.6</v>
      </c>
      <c r="R86" s="11">
        <v>0.56000000000000005</v>
      </c>
      <c r="S86" s="11">
        <v>0.65</v>
      </c>
      <c r="T86" s="11">
        <v>0.17299999999999999</v>
      </c>
      <c r="U86" s="11">
        <v>0.14799999999999999</v>
      </c>
      <c r="V86" s="11">
        <v>0.17</v>
      </c>
      <c r="X86" s="11">
        <v>7.3</v>
      </c>
      <c r="Y86" s="11">
        <v>7.6</v>
      </c>
      <c r="Z86" s="11">
        <v>7</v>
      </c>
      <c r="AA86" s="11">
        <v>66.3</v>
      </c>
      <c r="AB86" s="11">
        <v>66.2</v>
      </c>
      <c r="AC86" s="11">
        <v>66.400000000000006</v>
      </c>
      <c r="AD86" s="14">
        <v>20.5</v>
      </c>
      <c r="AE86" s="11">
        <v>19.93</v>
      </c>
      <c r="AF86" s="11">
        <v>20.399999999999999</v>
      </c>
      <c r="AG86" s="11">
        <v>18.899999999999999</v>
      </c>
      <c r="AH86" s="11">
        <v>18.8</v>
      </c>
      <c r="AI86" s="11">
        <v>19</v>
      </c>
      <c r="AJ86" s="11">
        <v>5.5</v>
      </c>
      <c r="AK86" s="11">
        <v>2.6</v>
      </c>
      <c r="AL86" s="14">
        <v>8.1999999999999993</v>
      </c>
      <c r="AM86" s="14">
        <v>7.5</v>
      </c>
      <c r="AN86" s="14">
        <v>7.4</v>
      </c>
      <c r="AO86" s="14">
        <v>7.6</v>
      </c>
      <c r="AP86" s="14">
        <v>5.0999999999999996</v>
      </c>
      <c r="AQ86" s="14">
        <v>4.9000000000000004</v>
      </c>
      <c r="AR86" s="14">
        <v>5.3</v>
      </c>
      <c r="AS86" s="11">
        <v>5.7539999999999996</v>
      </c>
      <c r="AT86" s="11">
        <v>5.665</v>
      </c>
      <c r="AU86" s="11">
        <v>5.835</v>
      </c>
      <c r="AV86" s="11">
        <v>4.1870000000000003</v>
      </c>
      <c r="AW86" s="11">
        <v>4.173</v>
      </c>
      <c r="AX86" s="11">
        <v>4.2009999999999996</v>
      </c>
      <c r="AY86" s="11">
        <v>1.3160000000000001</v>
      </c>
      <c r="AZ86" s="11">
        <v>1.248</v>
      </c>
      <c r="BA86" s="11">
        <v>1.3779999999999999</v>
      </c>
      <c r="BB86" s="11">
        <v>0.251</v>
      </c>
      <c r="BC86" s="11">
        <v>0.245</v>
      </c>
      <c r="BD86" s="11">
        <v>0.25600000000000001</v>
      </c>
      <c r="BF86" s="80">
        <v>15</v>
      </c>
      <c r="BG86" s="80" t="s">
        <v>126</v>
      </c>
      <c r="BH86" s="61">
        <v>5.6100001335144043</v>
      </c>
      <c r="BI86" s="61">
        <v>57.630001068115234</v>
      </c>
      <c r="BJ86" s="61">
        <v>29.139999389648438</v>
      </c>
      <c r="BK86" s="61">
        <v>29.600000381469727</v>
      </c>
      <c r="BL86" s="61">
        <v>12.569999694824219</v>
      </c>
      <c r="BM86" s="61">
        <v>7.130000114440918</v>
      </c>
      <c r="BN86" s="61">
        <v>3.2799999713897705</v>
      </c>
      <c r="BO86" s="61">
        <v>6.7100000381469727</v>
      </c>
      <c r="BP86" s="80">
        <v>2129</v>
      </c>
      <c r="BR86" s="60">
        <v>15</v>
      </c>
      <c r="BS86" s="60" t="s">
        <v>126</v>
      </c>
      <c r="BT86" s="61">
        <v>5.4000000953674316</v>
      </c>
      <c r="BU86" s="61">
        <v>56.669998168945312</v>
      </c>
      <c r="BV86" s="61">
        <v>29.680000305175781</v>
      </c>
      <c r="BW86" s="61">
        <v>29.930000305175781</v>
      </c>
      <c r="BX86" s="61">
        <v>13.539999961853027</v>
      </c>
      <c r="BY86" s="61">
        <v>7.9899997711181641</v>
      </c>
      <c r="BZ86" s="61">
        <v>3.5099999904632568</v>
      </c>
      <c r="CA86" s="61">
        <v>6.880000114440918</v>
      </c>
      <c r="CB86" s="60">
        <v>1100</v>
      </c>
    </row>
    <row r="87" spans="1:80">
      <c r="A87" s="1">
        <v>1981</v>
      </c>
      <c r="E87" s="11"/>
      <c r="F87" s="11"/>
      <c r="G87" s="11"/>
      <c r="N87" s="11"/>
      <c r="O87" s="11"/>
      <c r="P87" s="11"/>
      <c r="Q87" s="11"/>
      <c r="R87" s="11"/>
      <c r="S87" s="11"/>
      <c r="T87" s="11"/>
      <c r="U87" s="11"/>
      <c r="V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F87" s="80"/>
      <c r="BG87" s="80"/>
      <c r="BH87" s="61"/>
      <c r="BI87" s="61"/>
      <c r="BJ87" s="61"/>
      <c r="BK87" s="61"/>
      <c r="BL87" s="61"/>
      <c r="BM87" s="61"/>
      <c r="BN87" s="61"/>
      <c r="BO87" s="61"/>
      <c r="BP87" s="80"/>
      <c r="BT87" s="61"/>
      <c r="BU87" s="61"/>
      <c r="BV87" s="61"/>
      <c r="BW87" s="61"/>
      <c r="BX87" s="61"/>
      <c r="BY87" s="61"/>
      <c r="BZ87" s="61"/>
      <c r="CA87" s="61"/>
    </row>
    <row r="88" spans="1:80">
      <c r="A88" s="1">
        <v>1982</v>
      </c>
      <c r="E88" s="11"/>
      <c r="F88" s="11"/>
      <c r="G88" s="11"/>
      <c r="H88">
        <v>149744</v>
      </c>
      <c r="I88">
        <v>138726</v>
      </c>
      <c r="N88" s="11"/>
      <c r="O88" s="11"/>
      <c r="P88" s="11"/>
      <c r="Q88" s="11"/>
      <c r="R88" s="11"/>
      <c r="S88" s="11"/>
      <c r="T88" s="11"/>
      <c r="U88" s="11"/>
      <c r="V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F88" s="80"/>
      <c r="BG88" s="80"/>
      <c r="BH88" s="61"/>
      <c r="BI88" s="61"/>
      <c r="BJ88" s="61"/>
      <c r="BK88" s="61"/>
      <c r="BL88" s="61"/>
      <c r="BM88" s="61"/>
      <c r="BN88" s="61"/>
      <c r="BO88" s="61"/>
      <c r="BP88" s="80"/>
      <c r="BT88" s="61"/>
      <c r="BU88" s="61"/>
      <c r="BV88" s="61"/>
      <c r="BW88" s="61"/>
      <c r="BX88" s="61"/>
      <c r="BY88" s="61"/>
      <c r="BZ88" s="61"/>
      <c r="CA88" s="61"/>
    </row>
    <row r="89" spans="1:80">
      <c r="A89" s="1">
        <v>1983</v>
      </c>
      <c r="E89" s="11"/>
      <c r="F89" s="11"/>
      <c r="G89" s="11"/>
      <c r="N89" s="11"/>
      <c r="O89" s="11"/>
      <c r="P89" s="11"/>
      <c r="Q89" s="11"/>
      <c r="R89" s="11"/>
      <c r="S89" s="11"/>
      <c r="T89" s="11"/>
      <c r="U89" s="11"/>
      <c r="V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F89" s="80"/>
      <c r="BG89" s="80"/>
      <c r="BH89" s="61"/>
      <c r="BI89" s="61"/>
      <c r="BJ89" s="61"/>
      <c r="BK89" s="61"/>
      <c r="BL89" s="61"/>
      <c r="BM89" s="61"/>
      <c r="BN89" s="61"/>
      <c r="BO89" s="61"/>
      <c r="BP89" s="80"/>
      <c r="BT89" s="61"/>
      <c r="BU89" s="61"/>
      <c r="BV89" s="61"/>
      <c r="BW89" s="61"/>
      <c r="BX89" s="61"/>
      <c r="BY89" s="61"/>
      <c r="BZ89" s="61"/>
      <c r="CA89" s="61"/>
    </row>
    <row r="90" spans="1:80">
      <c r="A90" s="1">
        <v>1984</v>
      </c>
      <c r="E90" s="11"/>
      <c r="F90" s="11"/>
      <c r="G90" s="11"/>
      <c r="N90" s="11"/>
      <c r="O90" s="11"/>
      <c r="P90" s="11"/>
      <c r="Q90" s="11"/>
      <c r="R90" s="11"/>
      <c r="S90" s="11"/>
      <c r="T90" s="11"/>
      <c r="U90" s="11"/>
      <c r="V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F90" s="80"/>
      <c r="BG90" s="80"/>
      <c r="BH90" s="61"/>
      <c r="BI90" s="61"/>
      <c r="BJ90" s="61"/>
      <c r="BK90" s="61"/>
      <c r="BL90" s="61"/>
      <c r="BM90" s="61"/>
      <c r="BN90" s="61"/>
      <c r="BO90" s="61"/>
      <c r="BP90" s="80"/>
      <c r="BT90" s="61"/>
      <c r="BU90" s="61"/>
      <c r="BV90" s="61"/>
      <c r="BW90" s="61"/>
      <c r="BX90" s="61"/>
      <c r="BY90" s="61"/>
      <c r="BZ90" s="61"/>
      <c r="CA90" s="61"/>
    </row>
    <row r="91" spans="1:80">
      <c r="A91" s="1">
        <v>1985</v>
      </c>
      <c r="E91" s="11">
        <v>96.26</v>
      </c>
      <c r="F91" s="11">
        <v>98.98</v>
      </c>
      <c r="G91" s="11"/>
      <c r="N91" s="11">
        <v>1</v>
      </c>
      <c r="O91" s="11">
        <v>1</v>
      </c>
      <c r="P91" s="11">
        <v>1</v>
      </c>
      <c r="Q91" s="11">
        <v>0.7</v>
      </c>
      <c r="R91" s="11"/>
      <c r="S91" s="11"/>
      <c r="T91" s="11">
        <v>0.23699999999999999</v>
      </c>
      <c r="U91" s="11">
        <v>0.20899999999999999</v>
      </c>
      <c r="V91" s="11">
        <v>0.26600000000000001</v>
      </c>
      <c r="X91" s="11">
        <v>4.7</v>
      </c>
      <c r="Y91" s="11">
        <v>5.9</v>
      </c>
      <c r="Z91" s="11">
        <v>3.6</v>
      </c>
      <c r="AA91" s="11">
        <v>58</v>
      </c>
      <c r="AB91" s="11">
        <v>58.6</v>
      </c>
      <c r="AC91" s="11">
        <v>57.5</v>
      </c>
      <c r="AD91" s="14">
        <v>14.8</v>
      </c>
      <c r="AE91" s="11">
        <v>14.91</v>
      </c>
      <c r="AF91" s="11">
        <v>13.9</v>
      </c>
      <c r="AG91" s="11">
        <v>29.2</v>
      </c>
      <c r="AH91" s="11">
        <v>28.3</v>
      </c>
      <c r="AI91" s="11">
        <v>30</v>
      </c>
      <c r="AJ91" s="11">
        <v>8.5</v>
      </c>
      <c r="AK91" s="11">
        <v>3.7</v>
      </c>
      <c r="AL91" s="14">
        <v>12.9</v>
      </c>
      <c r="AM91" s="14">
        <v>8.1</v>
      </c>
      <c r="AN91" s="14">
        <v>7.2</v>
      </c>
      <c r="AO91" s="14">
        <v>8.9</v>
      </c>
      <c r="AP91" s="14">
        <v>5.5</v>
      </c>
      <c r="AQ91" s="14">
        <v>4.8</v>
      </c>
      <c r="AR91" s="14">
        <v>6.2</v>
      </c>
      <c r="AS91" s="11">
        <v>6.5190000000000001</v>
      </c>
      <c r="AT91" s="11">
        <v>6.2409999999999997</v>
      </c>
      <c r="AU91" s="11">
        <v>6.77</v>
      </c>
      <c r="AV91" s="11">
        <v>4.423</v>
      </c>
      <c r="AW91" s="11">
        <v>4.3630000000000004</v>
      </c>
      <c r="AX91" s="11">
        <v>4.4770000000000003</v>
      </c>
      <c r="AY91" s="11">
        <v>1.8240000000000001</v>
      </c>
      <c r="AZ91" s="11">
        <v>1.639</v>
      </c>
      <c r="BA91" s="11">
        <v>1.9910000000000001</v>
      </c>
      <c r="BB91" s="11">
        <v>0.27200000000000002</v>
      </c>
      <c r="BC91" s="11">
        <v>0.24</v>
      </c>
      <c r="BD91" s="11">
        <v>0.30199999999999999</v>
      </c>
      <c r="BF91" s="80">
        <v>15</v>
      </c>
      <c r="BG91" s="80" t="s">
        <v>126</v>
      </c>
      <c r="BH91" s="61">
        <v>4.0300002098083496</v>
      </c>
      <c r="BI91" s="61">
        <v>52.470001220703125</v>
      </c>
      <c r="BJ91" s="61">
        <v>28.549999237060547</v>
      </c>
      <c r="BK91" s="61">
        <v>35.270000457763672</v>
      </c>
      <c r="BL91" s="61">
        <v>14.159999847412109</v>
      </c>
      <c r="BM91" s="61">
        <v>8.1899995803833008</v>
      </c>
      <c r="BN91" s="61">
        <v>4.3000001907348633</v>
      </c>
      <c r="BO91" s="61">
        <v>7.2600002288818359</v>
      </c>
      <c r="BP91" s="80">
        <v>2202</v>
      </c>
      <c r="BR91" s="60">
        <v>15</v>
      </c>
      <c r="BS91" s="60" t="s">
        <v>126</v>
      </c>
      <c r="BT91" s="61">
        <v>3.1800000667572021</v>
      </c>
      <c r="BU91" s="61">
        <v>51.860000610351562</v>
      </c>
      <c r="BV91" s="61">
        <v>28.850000381469727</v>
      </c>
      <c r="BW91" s="61">
        <v>35.639999389648438</v>
      </c>
      <c r="BX91" s="61">
        <v>15.25</v>
      </c>
      <c r="BY91" s="61">
        <v>9.3199996948242188</v>
      </c>
      <c r="BZ91" s="61">
        <v>4.940000057220459</v>
      </c>
      <c r="CA91" s="61">
        <v>7.4899997711181641</v>
      </c>
      <c r="CB91" s="60">
        <v>1147</v>
      </c>
    </row>
    <row r="92" spans="1:80">
      <c r="A92" s="1">
        <v>1986</v>
      </c>
      <c r="E92" s="11"/>
      <c r="F92" s="11"/>
      <c r="G92" s="11"/>
      <c r="N92" s="11"/>
      <c r="O92" s="11"/>
      <c r="P92" s="11"/>
      <c r="Q92" s="11"/>
      <c r="R92" s="11"/>
      <c r="S92" s="11"/>
      <c r="T92" s="11"/>
      <c r="U92" s="11"/>
      <c r="V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F92" s="80"/>
      <c r="BG92" s="80"/>
      <c r="BH92" s="61"/>
      <c r="BI92" s="61"/>
      <c r="BJ92" s="61"/>
      <c r="BK92" s="61"/>
      <c r="BL92" s="61"/>
      <c r="BM92" s="61"/>
      <c r="BN92" s="61"/>
      <c r="BO92" s="61"/>
      <c r="BP92" s="80"/>
      <c r="BT92" s="61"/>
      <c r="BU92" s="61"/>
      <c r="BV92" s="61"/>
      <c r="BW92" s="61"/>
      <c r="BX92" s="61"/>
      <c r="BY92" s="61"/>
      <c r="BZ92" s="61"/>
      <c r="CA92" s="61"/>
    </row>
    <row r="93" spans="1:80">
      <c r="A93" s="1">
        <v>1987</v>
      </c>
      <c r="E93" s="11"/>
      <c r="F93" s="11"/>
      <c r="G93" s="11"/>
      <c r="N93" s="11"/>
      <c r="O93" s="11"/>
      <c r="P93" s="11"/>
      <c r="Q93" s="11"/>
      <c r="R93" s="11"/>
      <c r="S93" s="11"/>
      <c r="T93" s="11"/>
      <c r="U93" s="11"/>
      <c r="V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F93" s="80"/>
      <c r="BG93" s="80"/>
      <c r="BH93" s="61"/>
      <c r="BI93" s="61"/>
      <c r="BJ93" s="61"/>
      <c r="BK93" s="61"/>
      <c r="BL93" s="61"/>
      <c r="BM93" s="61"/>
      <c r="BN93" s="61"/>
      <c r="BO93" s="61"/>
      <c r="BP93" s="80"/>
      <c r="BT93" s="61"/>
      <c r="BU93" s="61"/>
      <c r="BV93" s="61"/>
      <c r="BW93" s="61"/>
      <c r="BX93" s="61"/>
      <c r="BY93" s="61"/>
      <c r="BZ93" s="61"/>
      <c r="CA93" s="61"/>
    </row>
    <row r="94" spans="1:80">
      <c r="A94" s="1">
        <v>1988</v>
      </c>
      <c r="E94" s="11"/>
      <c r="F94" s="11"/>
      <c r="G94" s="11"/>
      <c r="N94" s="11"/>
      <c r="O94" s="11"/>
      <c r="P94" s="11"/>
      <c r="Q94" s="11"/>
      <c r="R94" s="11"/>
      <c r="S94" s="11"/>
      <c r="T94" s="11"/>
      <c r="U94" s="11"/>
      <c r="V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F94" s="80"/>
      <c r="BG94" s="80"/>
      <c r="BH94" s="61"/>
      <c r="BI94" s="61"/>
      <c r="BJ94" s="61"/>
      <c r="BK94" s="61"/>
      <c r="BL94" s="61"/>
      <c r="BM94" s="61"/>
      <c r="BN94" s="61"/>
      <c r="BO94" s="61"/>
      <c r="BP94" s="80"/>
      <c r="BT94" s="61"/>
      <c r="BU94" s="61"/>
      <c r="BV94" s="61"/>
      <c r="BW94" s="61"/>
      <c r="BX94" s="61"/>
      <c r="BY94" s="61"/>
      <c r="BZ94" s="61"/>
      <c r="CA94" s="61"/>
    </row>
    <row r="95" spans="1:80">
      <c r="A95" s="1">
        <v>1989</v>
      </c>
      <c r="E95" s="11"/>
      <c r="F95" s="11"/>
      <c r="G95" s="11"/>
      <c r="N95" s="11"/>
      <c r="O95" s="11"/>
      <c r="P95" s="11"/>
      <c r="Q95" s="11"/>
      <c r="R95" s="11"/>
      <c r="S95" s="11"/>
      <c r="T95" s="11"/>
      <c r="U95" s="11"/>
      <c r="V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F95" s="80"/>
      <c r="BG95" s="80"/>
      <c r="BH95" s="61"/>
      <c r="BI95" s="61"/>
      <c r="BJ95" s="61"/>
      <c r="BK95" s="61"/>
      <c r="BL95" s="61"/>
      <c r="BM95" s="61"/>
      <c r="BN95" s="61"/>
      <c r="BO95" s="61"/>
      <c r="BP95" s="80"/>
      <c r="BT95" s="61"/>
      <c r="BU95" s="61"/>
      <c r="BV95" s="61"/>
      <c r="BW95" s="61"/>
      <c r="BX95" s="61"/>
      <c r="BY95" s="61"/>
      <c r="BZ95" s="61"/>
      <c r="CA95" s="61"/>
    </row>
    <row r="96" spans="1:80">
      <c r="A96" s="1">
        <v>1990</v>
      </c>
      <c r="C96">
        <v>3.74</v>
      </c>
      <c r="D96">
        <v>2.72</v>
      </c>
      <c r="E96" s="11">
        <v>96.96</v>
      </c>
      <c r="F96" s="11">
        <v>99.1</v>
      </c>
      <c r="G96" s="11"/>
      <c r="H96">
        <v>178135</v>
      </c>
      <c r="I96">
        <v>166352</v>
      </c>
      <c r="J96">
        <v>76923.998510525096</v>
      </c>
      <c r="K96">
        <v>88204.001489474904</v>
      </c>
      <c r="N96" s="11">
        <v>1.0859000000000001</v>
      </c>
      <c r="O96" s="11">
        <v>1.0924</v>
      </c>
      <c r="P96" s="11">
        <v>1.0790999999999999</v>
      </c>
      <c r="Q96" s="11">
        <v>0.8125</v>
      </c>
      <c r="R96" s="11"/>
      <c r="S96" s="11"/>
      <c r="T96" s="11">
        <v>0.30690000000000001</v>
      </c>
      <c r="U96" s="11"/>
      <c r="V96" s="11"/>
      <c r="X96" s="14">
        <v>5.5</v>
      </c>
      <c r="Y96" s="14">
        <v>6.2</v>
      </c>
      <c r="Z96" s="14">
        <v>4.9000000000000004</v>
      </c>
      <c r="AA96" s="14">
        <v>56.2</v>
      </c>
      <c r="AB96" s="14">
        <v>57.8</v>
      </c>
      <c r="AC96" s="14">
        <v>54.8</v>
      </c>
      <c r="AD96" s="14">
        <v>13.2</v>
      </c>
      <c r="AE96" s="14">
        <v>14.7</v>
      </c>
      <c r="AF96" s="14">
        <v>11.9</v>
      </c>
      <c r="AG96" s="11">
        <v>26.8</v>
      </c>
      <c r="AH96" s="14">
        <v>23.9</v>
      </c>
      <c r="AI96" s="14">
        <v>29.3</v>
      </c>
      <c r="AJ96" s="14">
        <v>7.8</v>
      </c>
      <c r="AK96" s="14">
        <v>2.4</v>
      </c>
      <c r="AL96" s="14">
        <v>12.6</v>
      </c>
      <c r="AM96" s="14">
        <v>11.5</v>
      </c>
      <c r="AN96" s="14">
        <v>12.1</v>
      </c>
      <c r="AO96" s="14">
        <v>11</v>
      </c>
      <c r="AP96" s="14">
        <v>7.9</v>
      </c>
      <c r="AQ96" s="14">
        <v>8.1</v>
      </c>
      <c r="AR96" s="14">
        <v>7.7</v>
      </c>
      <c r="AS96" s="11">
        <v>6.6870000000000003</v>
      </c>
      <c r="AT96" s="11">
        <v>6.4740000000000002</v>
      </c>
      <c r="AU96" s="11">
        <v>6.8780000000000001</v>
      </c>
      <c r="AV96" s="11">
        <v>4.38</v>
      </c>
      <c r="AW96" s="11">
        <v>4.3369999999999997</v>
      </c>
      <c r="AX96" s="11">
        <v>4.4189999999999996</v>
      </c>
      <c r="AY96" s="11">
        <v>1.919</v>
      </c>
      <c r="AZ96" s="11">
        <v>1.7330000000000001</v>
      </c>
      <c r="BA96" s="11">
        <v>2.0859999999999999</v>
      </c>
      <c r="BB96" s="11">
        <v>0.38800000000000001</v>
      </c>
      <c r="BC96" s="11">
        <v>0.40400000000000003</v>
      </c>
      <c r="BD96" s="15">
        <v>0.32500000000000001</v>
      </c>
      <c r="BF96" s="80">
        <v>15</v>
      </c>
      <c r="BG96" s="80" t="s">
        <v>126</v>
      </c>
      <c r="BH96" s="61">
        <v>4.25</v>
      </c>
      <c r="BI96" s="61">
        <v>50.189998626708984</v>
      </c>
      <c r="BJ96" s="61">
        <v>28.770000457763672</v>
      </c>
      <c r="BK96" s="61">
        <v>35.930000305175781</v>
      </c>
      <c r="BL96" s="61">
        <v>13.859999656677246</v>
      </c>
      <c r="BM96" s="61">
        <v>9.619999885559082</v>
      </c>
      <c r="BN96" s="61">
        <v>5.5300002098083496</v>
      </c>
      <c r="BO96" s="61">
        <v>7.4800000190734863</v>
      </c>
      <c r="BP96" s="80">
        <v>2298</v>
      </c>
      <c r="BR96" s="60">
        <v>15</v>
      </c>
      <c r="BS96" s="60" t="s">
        <v>126</v>
      </c>
      <c r="BT96" s="61">
        <v>3.869999885559082</v>
      </c>
      <c r="BU96" s="61">
        <v>51.150001525878906</v>
      </c>
      <c r="BV96" s="61">
        <v>29.739999771118164</v>
      </c>
      <c r="BW96" s="61">
        <v>38.259998321533203</v>
      </c>
      <c r="BX96" s="61">
        <v>15.75</v>
      </c>
      <c r="BY96" s="61">
        <v>6.7199997901916504</v>
      </c>
      <c r="BZ96" s="61">
        <v>4.0300002098083496</v>
      </c>
      <c r="CA96" s="61">
        <v>7.3600001335144043</v>
      </c>
      <c r="CB96" s="60">
        <v>1202</v>
      </c>
    </row>
    <row r="97" spans="1:80">
      <c r="A97" s="1">
        <v>1991</v>
      </c>
      <c r="E97" s="11"/>
      <c r="F97" s="11"/>
      <c r="G97" s="11"/>
      <c r="N97" s="11"/>
      <c r="O97" s="11"/>
      <c r="P97" s="11"/>
      <c r="Q97" s="11"/>
      <c r="R97" s="11"/>
      <c r="S97" s="11"/>
      <c r="T97" s="11"/>
      <c r="U97" s="11"/>
      <c r="V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F97" s="80"/>
      <c r="BG97" s="80"/>
      <c r="BH97" s="61"/>
      <c r="BI97" s="61"/>
      <c r="BJ97" s="61"/>
      <c r="BK97" s="61"/>
      <c r="BL97" s="61"/>
      <c r="BM97" s="61"/>
      <c r="BN97" s="61"/>
      <c r="BO97" s="61"/>
      <c r="BP97" s="80"/>
      <c r="BT97" s="61"/>
      <c r="BU97" s="61"/>
      <c r="BV97" s="61"/>
      <c r="BW97" s="61"/>
      <c r="BX97" s="61"/>
      <c r="BY97" s="61"/>
      <c r="BZ97" s="61"/>
      <c r="CA97" s="61"/>
    </row>
    <row r="98" spans="1:80">
      <c r="A98" s="1">
        <v>1992</v>
      </c>
      <c r="E98" s="11"/>
      <c r="F98" s="11"/>
      <c r="G98" s="11"/>
      <c r="N98" s="11"/>
      <c r="O98" s="11"/>
      <c r="P98" s="11"/>
      <c r="Q98" s="11"/>
      <c r="R98" s="11"/>
      <c r="S98" s="11"/>
      <c r="T98" s="11"/>
      <c r="U98" s="11"/>
      <c r="V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F98" s="80"/>
      <c r="BG98" s="80"/>
      <c r="BH98" s="61"/>
      <c r="BI98" s="61"/>
      <c r="BJ98" s="61"/>
      <c r="BK98" s="61"/>
      <c r="BL98" s="61"/>
      <c r="BM98" s="61"/>
      <c r="BN98" s="61"/>
      <c r="BO98" s="61"/>
      <c r="BP98" s="80"/>
      <c r="BT98" s="61"/>
      <c r="BU98" s="61"/>
      <c r="BV98" s="61"/>
      <c r="BW98" s="61"/>
      <c r="BX98" s="61"/>
      <c r="BY98" s="61"/>
      <c r="BZ98" s="61"/>
      <c r="CA98" s="61"/>
    </row>
    <row r="99" spans="1:80">
      <c r="A99" s="1">
        <v>1993</v>
      </c>
      <c r="E99" s="11"/>
      <c r="F99" s="11"/>
      <c r="G99" s="11"/>
      <c r="N99" s="11"/>
      <c r="O99" s="11"/>
      <c r="P99" s="11"/>
      <c r="Q99" s="11"/>
      <c r="R99" s="11"/>
      <c r="S99" s="11"/>
      <c r="T99" s="11"/>
      <c r="U99" s="11"/>
      <c r="V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F99" s="80"/>
      <c r="BG99" s="80"/>
      <c r="BH99" s="61"/>
      <c r="BI99" s="61"/>
      <c r="BJ99" s="61"/>
      <c r="BK99" s="61"/>
      <c r="BL99" s="61"/>
      <c r="BM99" s="61"/>
      <c r="BN99" s="61"/>
      <c r="BO99" s="61"/>
      <c r="BP99" s="80"/>
      <c r="BT99" s="61"/>
      <c r="BU99" s="61"/>
      <c r="BV99" s="61"/>
      <c r="BW99" s="61"/>
      <c r="BX99" s="61"/>
      <c r="BY99" s="61"/>
      <c r="BZ99" s="61"/>
      <c r="CA99" s="61"/>
    </row>
    <row r="100" spans="1:80">
      <c r="A100" s="1">
        <v>1994</v>
      </c>
      <c r="E100" s="11"/>
      <c r="F100" s="11"/>
      <c r="G100" s="11"/>
      <c r="N100" s="11"/>
      <c r="O100" s="11"/>
      <c r="P100" s="11"/>
      <c r="Q100" s="11"/>
      <c r="R100" s="11"/>
      <c r="S100" s="11"/>
      <c r="T100" s="11"/>
      <c r="U100" s="11"/>
      <c r="V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F100" s="80"/>
      <c r="BG100" s="80"/>
      <c r="BH100" s="61"/>
      <c r="BI100" s="61"/>
      <c r="BJ100" s="61"/>
      <c r="BK100" s="61"/>
      <c r="BL100" s="61"/>
      <c r="BM100" s="61"/>
      <c r="BN100" s="61"/>
      <c r="BO100" s="61"/>
      <c r="BP100" s="80"/>
      <c r="BT100" s="61"/>
      <c r="BU100" s="61"/>
      <c r="BV100" s="61"/>
      <c r="BW100" s="61"/>
      <c r="BX100" s="61"/>
      <c r="BY100" s="61"/>
      <c r="BZ100" s="61"/>
      <c r="CA100" s="61"/>
    </row>
    <row r="101" spans="1:80">
      <c r="A101" s="1">
        <v>1995</v>
      </c>
      <c r="E101" s="11">
        <v>97.53</v>
      </c>
      <c r="F101" s="11">
        <v>99.23</v>
      </c>
      <c r="G101" s="11"/>
      <c r="N101" s="11">
        <v>1.0807</v>
      </c>
      <c r="O101" s="11">
        <v>1.0885</v>
      </c>
      <c r="P101" s="11">
        <v>1.0725</v>
      </c>
      <c r="Q101" s="11">
        <v>0.82420000000000004</v>
      </c>
      <c r="R101" s="11">
        <v>0.74939999999999996</v>
      </c>
      <c r="S101" s="11">
        <v>0.90190000000000003</v>
      </c>
      <c r="T101" s="11">
        <v>0.28499999999999998</v>
      </c>
      <c r="U101" s="11">
        <v>0.24690000000000001</v>
      </c>
      <c r="V101" s="11">
        <v>0.32440000000000002</v>
      </c>
      <c r="X101" s="14">
        <v>3.4</v>
      </c>
      <c r="Y101" s="14">
        <v>3.5</v>
      </c>
      <c r="Z101" s="14">
        <v>3.3</v>
      </c>
      <c r="AA101" s="14">
        <v>53.6</v>
      </c>
      <c r="AB101" s="14">
        <v>55.1</v>
      </c>
      <c r="AC101" s="14">
        <v>52.3</v>
      </c>
      <c r="AD101" s="14">
        <v>12.6</v>
      </c>
      <c r="AE101" s="14">
        <v>14</v>
      </c>
      <c r="AF101" s="14">
        <v>11.3</v>
      </c>
      <c r="AG101" s="11">
        <v>31.7</v>
      </c>
      <c r="AH101" s="14">
        <v>31.5</v>
      </c>
      <c r="AI101" s="14">
        <v>31.9</v>
      </c>
      <c r="AJ101" s="14">
        <v>9.1999999999999993</v>
      </c>
      <c r="AK101" s="14">
        <v>4.3</v>
      </c>
      <c r="AL101" s="14">
        <v>13.7</v>
      </c>
      <c r="AM101" s="14">
        <v>10</v>
      </c>
      <c r="AN101" s="14">
        <v>8.8000000000000007</v>
      </c>
      <c r="AO101" s="14">
        <v>11.1</v>
      </c>
      <c r="AP101" s="14">
        <v>6.8</v>
      </c>
      <c r="AQ101" s="14">
        <v>5.8</v>
      </c>
      <c r="AR101" s="14">
        <v>7.7</v>
      </c>
      <c r="AS101" s="11">
        <v>6.8769999999999998</v>
      </c>
      <c r="AT101" s="11">
        <v>6.649</v>
      </c>
      <c r="AU101" s="11">
        <v>7.0810000000000004</v>
      </c>
      <c r="AV101" s="11">
        <v>4.4880000000000004</v>
      </c>
      <c r="AW101" s="11">
        <v>4.4870000000000001</v>
      </c>
      <c r="AX101" s="11">
        <v>4.4889999999999999</v>
      </c>
      <c r="AY101" s="11">
        <v>2.052</v>
      </c>
      <c r="AZ101" s="11">
        <v>1.871</v>
      </c>
      <c r="BA101" s="11">
        <v>2.2149999999999999</v>
      </c>
      <c r="BB101" s="11">
        <v>0.33600000000000002</v>
      </c>
      <c r="BC101" s="11">
        <v>0.29099999999999998</v>
      </c>
      <c r="BD101" s="15">
        <v>0.39600000000000002</v>
      </c>
      <c r="BF101" s="80">
        <v>15</v>
      </c>
      <c r="BG101" s="80" t="s">
        <v>126</v>
      </c>
      <c r="BH101" s="61">
        <v>4.1700000762939453</v>
      </c>
      <c r="BI101" s="61">
        <v>48.409999847412109</v>
      </c>
      <c r="BJ101" s="61">
        <v>26.629999160766602</v>
      </c>
      <c r="BK101" s="61">
        <v>36.470001220703125</v>
      </c>
      <c r="BL101" s="61">
        <v>13.229999542236328</v>
      </c>
      <c r="BM101" s="61">
        <v>10.949999809265137</v>
      </c>
      <c r="BN101" s="61">
        <v>7.440000057220459</v>
      </c>
      <c r="BO101" s="61">
        <v>7.6100001335144043</v>
      </c>
      <c r="BP101" s="80">
        <v>2414</v>
      </c>
      <c r="BR101" s="60">
        <v>15</v>
      </c>
      <c r="BS101" s="60" t="s">
        <v>126</v>
      </c>
      <c r="BT101" s="61">
        <v>4.440000057220459</v>
      </c>
      <c r="BU101" s="61">
        <v>51.299999237060547</v>
      </c>
      <c r="BV101" s="61">
        <v>28.299999237060547</v>
      </c>
      <c r="BW101" s="61">
        <v>40.360000610351562</v>
      </c>
      <c r="BX101" s="61">
        <v>15.850000381469727</v>
      </c>
      <c r="BY101" s="61">
        <v>3.8900001049041748</v>
      </c>
      <c r="BZ101" s="61">
        <v>2.7799999713897705</v>
      </c>
      <c r="CA101" s="61">
        <v>7.0999999046325684</v>
      </c>
      <c r="CB101" s="60">
        <v>1262</v>
      </c>
    </row>
    <row r="102" spans="1:80">
      <c r="A102" s="1">
        <v>1996</v>
      </c>
      <c r="E102" s="11"/>
      <c r="F102" s="11"/>
      <c r="G102" s="11"/>
      <c r="N102" s="11"/>
      <c r="O102" s="11"/>
      <c r="P102" s="11"/>
      <c r="Q102" s="11"/>
      <c r="R102" s="11"/>
      <c r="S102" s="11"/>
      <c r="T102" s="11"/>
      <c r="U102" s="11"/>
      <c r="V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F102" s="80"/>
      <c r="BG102" s="80"/>
      <c r="BH102" s="61"/>
      <c r="BI102" s="61"/>
      <c r="BJ102" s="61"/>
      <c r="BK102" s="61"/>
      <c r="BL102" s="61"/>
      <c r="BM102" s="61"/>
      <c r="BN102" s="61"/>
      <c r="BO102" s="61"/>
      <c r="BP102" s="80"/>
      <c r="BT102" s="61"/>
      <c r="BU102" s="61"/>
      <c r="BV102" s="61"/>
      <c r="BW102" s="61"/>
      <c r="BX102" s="61"/>
      <c r="BY102" s="61"/>
      <c r="BZ102" s="61"/>
      <c r="CA102" s="61"/>
    </row>
    <row r="103" spans="1:80">
      <c r="A103" s="1">
        <v>1997</v>
      </c>
      <c r="E103" s="11"/>
      <c r="F103" s="11"/>
      <c r="G103" s="11"/>
      <c r="N103" s="11"/>
      <c r="O103" s="11"/>
      <c r="P103" s="11"/>
      <c r="Q103" s="11"/>
      <c r="R103" s="11"/>
      <c r="S103" s="11"/>
      <c r="T103" s="11"/>
      <c r="U103" s="11"/>
      <c r="V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F103" s="80"/>
      <c r="BG103" s="80"/>
      <c r="BH103" s="61"/>
      <c r="BI103" s="61"/>
      <c r="BJ103" s="61"/>
      <c r="BK103" s="61"/>
      <c r="BL103" s="61"/>
      <c r="BM103" s="61"/>
      <c r="BN103" s="61"/>
      <c r="BO103" s="61"/>
      <c r="BP103" s="80"/>
      <c r="BT103" s="61"/>
      <c r="BU103" s="61"/>
      <c r="BV103" s="61"/>
      <c r="BW103" s="61"/>
      <c r="BX103" s="61"/>
      <c r="BY103" s="61"/>
      <c r="BZ103" s="61"/>
      <c r="CA103" s="61"/>
    </row>
    <row r="104" spans="1:80">
      <c r="A104" s="1">
        <v>1998</v>
      </c>
      <c r="E104" s="11"/>
      <c r="F104" s="11"/>
      <c r="G104" s="11"/>
      <c r="N104" s="11"/>
      <c r="O104" s="11"/>
      <c r="P104" s="11"/>
      <c r="Q104" s="11"/>
      <c r="R104" s="11"/>
      <c r="S104" s="11"/>
      <c r="T104" s="11"/>
      <c r="U104" s="11"/>
      <c r="V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F104" s="80"/>
      <c r="BG104" s="80"/>
      <c r="BH104" s="61"/>
      <c r="BI104" s="61"/>
      <c r="BJ104" s="61"/>
      <c r="BK104" s="61"/>
      <c r="BL104" s="61"/>
      <c r="BM104" s="61"/>
      <c r="BN104" s="61"/>
      <c r="BO104" s="61"/>
      <c r="BP104" s="80"/>
      <c r="BT104" s="61"/>
      <c r="BU104" s="61"/>
      <c r="BV104" s="61"/>
      <c r="BW104" s="61"/>
      <c r="BX104" s="61"/>
      <c r="BY104" s="61"/>
      <c r="BZ104" s="61"/>
      <c r="CA104" s="61"/>
    </row>
    <row r="105" spans="1:80">
      <c r="A105" s="1">
        <v>1999</v>
      </c>
      <c r="N105" s="11"/>
      <c r="O105" s="11"/>
      <c r="P105" s="11"/>
      <c r="Q105" s="11"/>
      <c r="R105" s="11"/>
      <c r="S105" s="11"/>
      <c r="T105" s="11"/>
      <c r="U105" s="11"/>
      <c r="V105" s="11"/>
      <c r="X105" s="14">
        <v>3.2</v>
      </c>
      <c r="Y105" s="14">
        <v>3.2</v>
      </c>
      <c r="Z105" s="14">
        <v>3.3</v>
      </c>
      <c r="AA105" s="14">
        <v>52.2</v>
      </c>
      <c r="AB105" s="14">
        <v>53.7</v>
      </c>
      <c r="AC105" s="14">
        <v>50.9</v>
      </c>
      <c r="AD105" s="14">
        <v>12.3</v>
      </c>
      <c r="AE105" s="14">
        <v>13.7</v>
      </c>
      <c r="AF105" s="14">
        <v>11</v>
      </c>
      <c r="AG105" s="11">
        <v>32.1</v>
      </c>
      <c r="AH105" s="14">
        <v>32.4</v>
      </c>
      <c r="AI105" s="14">
        <v>31.8</v>
      </c>
      <c r="AJ105" s="14">
        <v>9.3000000000000007</v>
      </c>
      <c r="AK105" s="14">
        <v>4.5</v>
      </c>
      <c r="AL105" s="14">
        <v>13.6</v>
      </c>
      <c r="AM105" s="14">
        <v>12.5</v>
      </c>
      <c r="AN105" s="14">
        <v>10.7</v>
      </c>
      <c r="AO105" s="14">
        <v>14.1</v>
      </c>
      <c r="AP105" s="14">
        <v>8.5</v>
      </c>
      <c r="AQ105" s="14">
        <v>7.1</v>
      </c>
      <c r="AR105" s="14">
        <v>9.8000000000000007</v>
      </c>
      <c r="AS105" s="11">
        <v>7.2480000000000002</v>
      </c>
      <c r="AT105" s="11">
        <v>6.9950000000000001</v>
      </c>
      <c r="AU105" s="11">
        <v>7.4740000000000002</v>
      </c>
      <c r="AV105" s="11">
        <v>4.6079999999999997</v>
      </c>
      <c r="AW105" s="11">
        <v>4.6079999999999997</v>
      </c>
      <c r="AX105" s="11">
        <v>4.609</v>
      </c>
      <c r="AY105" s="11">
        <v>2.2200000000000002</v>
      </c>
      <c r="AZ105" s="11">
        <v>2.0310000000000001</v>
      </c>
      <c r="BA105" s="11">
        <v>2.3889999999999998</v>
      </c>
      <c r="BB105" s="11">
        <v>0.42</v>
      </c>
      <c r="BC105" s="11">
        <v>0.35599999999999998</v>
      </c>
      <c r="BD105" s="15">
        <v>0.48299999999999998</v>
      </c>
      <c r="BF105" s="80"/>
      <c r="BG105" s="80"/>
      <c r="BH105" s="61"/>
      <c r="BI105" s="61"/>
      <c r="BJ105" s="61"/>
      <c r="BK105" s="61"/>
      <c r="BL105" s="61"/>
      <c r="BM105" s="61"/>
      <c r="BN105" s="61"/>
      <c r="BO105" s="61"/>
      <c r="BP105" s="80"/>
      <c r="BT105" s="61"/>
      <c r="BU105" s="61"/>
      <c r="BV105" s="61"/>
      <c r="BW105" s="61"/>
      <c r="BX105" s="61"/>
      <c r="BY105" s="61"/>
      <c r="BZ105" s="61"/>
      <c r="CA105" s="61"/>
    </row>
    <row r="106" spans="1:80">
      <c r="A106" s="1">
        <v>2000</v>
      </c>
      <c r="C106">
        <f>100-95.5</f>
        <v>4.5</v>
      </c>
      <c r="D106">
        <f>100-96.9</f>
        <v>3.0999999999999943</v>
      </c>
      <c r="E106" s="11">
        <v>97.99</v>
      </c>
      <c r="F106" s="11">
        <v>99.38</v>
      </c>
      <c r="G106" s="11"/>
      <c r="H106">
        <v>203025</v>
      </c>
      <c r="I106">
        <v>191375</v>
      </c>
      <c r="J106">
        <v>81434.620989494346</v>
      </c>
      <c r="K106">
        <v>103839.37901050565</v>
      </c>
      <c r="L106">
        <v>33730.92</v>
      </c>
      <c r="M106">
        <v>59966.080000000002</v>
      </c>
      <c r="N106" s="11">
        <v>1.0938000000000001</v>
      </c>
      <c r="O106" s="11">
        <v>1.1023000000000001</v>
      </c>
      <c r="P106" s="11">
        <v>1.085</v>
      </c>
      <c r="Q106" s="11">
        <v>0.98040000000000005</v>
      </c>
      <c r="R106" s="11">
        <v>0.91820000000000002</v>
      </c>
      <c r="S106" s="11">
        <v>1.0452999999999999</v>
      </c>
      <c r="T106" s="11">
        <v>0.36649999999999999</v>
      </c>
      <c r="U106" s="11">
        <v>0.25969999999999999</v>
      </c>
      <c r="V106" s="11">
        <v>0.47699999999999998</v>
      </c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>
        <v>7.56</v>
      </c>
      <c r="AT106" s="11">
        <v>7.22</v>
      </c>
      <c r="AU106" s="11">
        <v>7.87</v>
      </c>
      <c r="AV106" s="11"/>
      <c r="AW106" s="11"/>
      <c r="AX106" s="11"/>
      <c r="AY106" s="11"/>
      <c r="AZ106" s="11"/>
      <c r="BA106" s="11"/>
      <c r="BB106" s="11"/>
      <c r="BC106" s="11"/>
      <c r="BD106" s="11"/>
      <c r="BF106" s="80">
        <v>15</v>
      </c>
      <c r="BG106" s="80" t="s">
        <v>126</v>
      </c>
      <c r="BH106" s="61">
        <v>2.5299999713897705</v>
      </c>
      <c r="BI106" s="61">
        <v>46.25</v>
      </c>
      <c r="BJ106" s="61">
        <v>33.939998626708984</v>
      </c>
      <c r="BK106" s="61">
        <v>41.380001068115234</v>
      </c>
      <c r="BL106" s="61">
        <v>15.430000305175781</v>
      </c>
      <c r="BM106" s="61">
        <v>9.8400001525878906</v>
      </c>
      <c r="BN106" s="61">
        <v>6.1399998664855957</v>
      </c>
      <c r="BO106" s="61">
        <v>8.0900001525878906</v>
      </c>
      <c r="BP106" s="80">
        <v>2514</v>
      </c>
      <c r="BR106" s="60">
        <v>15</v>
      </c>
      <c r="BS106" s="60" t="s">
        <v>126</v>
      </c>
      <c r="BT106" s="61">
        <v>2.5799999237060547</v>
      </c>
      <c r="BU106" s="61">
        <v>45.720001220703125</v>
      </c>
      <c r="BV106" s="61">
        <v>33.560001373291016</v>
      </c>
      <c r="BW106" s="61">
        <v>44.5</v>
      </c>
      <c r="BX106" s="61">
        <v>17.75</v>
      </c>
      <c r="BY106" s="61">
        <v>7.1999998092651367</v>
      </c>
      <c r="BZ106" s="61">
        <v>4.8000001907348633</v>
      </c>
      <c r="CA106" s="61">
        <v>8.0200004577636719</v>
      </c>
      <c r="CB106" s="60">
        <v>1319</v>
      </c>
    </row>
    <row r="107" spans="1:80">
      <c r="A107" s="1">
        <v>2001</v>
      </c>
      <c r="E107" s="11"/>
      <c r="F107" s="11"/>
      <c r="G107" s="11"/>
      <c r="N107" s="11"/>
      <c r="O107" s="11"/>
      <c r="P107" s="11"/>
      <c r="Q107" s="11"/>
      <c r="R107" s="11"/>
      <c r="S107" s="11"/>
      <c r="T107" s="11"/>
      <c r="U107" s="11"/>
      <c r="V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F107" s="80"/>
      <c r="BG107" s="80"/>
      <c r="BH107" s="61"/>
      <c r="BI107" s="61"/>
      <c r="BJ107" s="61"/>
      <c r="BK107" s="61"/>
      <c r="BL107" s="61"/>
      <c r="BM107" s="61"/>
      <c r="BN107" s="61"/>
      <c r="BO107" s="61"/>
      <c r="BP107" s="80"/>
      <c r="BT107" s="61"/>
      <c r="BU107" s="61"/>
      <c r="BV107" s="61"/>
      <c r="BW107" s="61"/>
      <c r="BX107" s="61"/>
      <c r="BY107" s="61"/>
      <c r="BZ107" s="61"/>
      <c r="CA107" s="61"/>
    </row>
    <row r="108" spans="1:80">
      <c r="A108" s="1">
        <v>2002</v>
      </c>
      <c r="E108" s="11"/>
      <c r="F108" s="11"/>
      <c r="G108" s="11"/>
      <c r="N108" s="11"/>
      <c r="O108" s="11"/>
      <c r="P108" s="11"/>
      <c r="Q108" s="11"/>
      <c r="R108" s="11"/>
      <c r="S108" s="11"/>
      <c r="T108" s="11"/>
      <c r="U108" s="11"/>
      <c r="V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F108" s="80"/>
      <c r="BG108" s="80"/>
      <c r="BH108" s="61"/>
      <c r="BI108" s="61"/>
      <c r="BJ108" s="61"/>
      <c r="BK108" s="61"/>
      <c r="BL108" s="61"/>
      <c r="BM108" s="61"/>
      <c r="BN108" s="61"/>
      <c r="BO108" s="61"/>
      <c r="BP108" s="80"/>
      <c r="BT108" s="61"/>
      <c r="BU108" s="61"/>
      <c r="BV108" s="61"/>
      <c r="BW108" s="61"/>
      <c r="BX108" s="61"/>
      <c r="BY108" s="61"/>
      <c r="BZ108" s="61"/>
      <c r="CA108" s="61"/>
    </row>
    <row r="109" spans="1:80">
      <c r="A109" s="1">
        <v>2003</v>
      </c>
      <c r="E109" s="11">
        <v>98.1</v>
      </c>
      <c r="F109" s="11">
        <v>99.4</v>
      </c>
      <c r="G109" s="11"/>
      <c r="N109" s="11"/>
      <c r="O109" s="11"/>
      <c r="P109" s="11"/>
      <c r="Q109" s="11"/>
      <c r="R109" s="11"/>
      <c r="S109" s="11"/>
      <c r="T109" s="11"/>
      <c r="U109" s="11"/>
      <c r="V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F109" s="80"/>
      <c r="BG109" s="80"/>
      <c r="BH109" s="61"/>
      <c r="BI109" s="61"/>
      <c r="BJ109" s="61"/>
      <c r="BK109" s="61"/>
      <c r="BL109" s="61"/>
      <c r="BM109" s="61"/>
      <c r="BN109" s="61"/>
      <c r="BO109" s="61"/>
      <c r="BP109" s="80"/>
      <c r="BT109" s="61"/>
      <c r="BU109" s="61"/>
      <c r="BV109" s="61"/>
      <c r="BW109" s="61"/>
      <c r="BX109" s="61"/>
      <c r="BY109" s="61"/>
      <c r="BZ109" s="61"/>
      <c r="CA109" s="61"/>
    </row>
    <row r="110" spans="1:80">
      <c r="A110" s="1">
        <v>2004</v>
      </c>
      <c r="E110" s="11"/>
      <c r="F110" s="11"/>
      <c r="G110" s="11"/>
      <c r="N110" s="11"/>
      <c r="O110" s="11"/>
      <c r="P110" s="11"/>
      <c r="Q110" s="11"/>
      <c r="R110" s="11"/>
      <c r="S110" s="11"/>
      <c r="T110" s="11"/>
      <c r="U110" s="11"/>
      <c r="V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F110" s="80"/>
      <c r="BG110" s="80"/>
      <c r="BH110" s="61"/>
      <c r="BI110" s="61"/>
      <c r="BJ110" s="61"/>
      <c r="BK110" s="61"/>
      <c r="BL110" s="61"/>
      <c r="BM110" s="61"/>
      <c r="BN110" s="61"/>
      <c r="BO110" s="61"/>
      <c r="BP110" s="80"/>
      <c r="BT110" s="61"/>
      <c r="BU110" s="61"/>
      <c r="BV110" s="61"/>
      <c r="BW110" s="61"/>
      <c r="BX110" s="61"/>
      <c r="BY110" s="61"/>
      <c r="BZ110" s="61"/>
      <c r="CA110" s="61"/>
    </row>
    <row r="111" spans="1:80">
      <c r="A111" s="1">
        <v>2005</v>
      </c>
      <c r="E111" s="11"/>
      <c r="F111" s="11"/>
      <c r="G111" s="11"/>
      <c r="N111" s="11"/>
      <c r="O111" s="11"/>
      <c r="P111" s="11"/>
      <c r="Q111" s="11"/>
      <c r="R111" s="11"/>
      <c r="S111" s="11"/>
      <c r="T111" s="11"/>
      <c r="U111" s="11"/>
      <c r="V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F111" s="80">
        <v>15</v>
      </c>
      <c r="BG111" s="80" t="s">
        <v>126</v>
      </c>
      <c r="BH111" s="61">
        <v>1.6100000143051147</v>
      </c>
      <c r="BI111" s="61">
        <v>48.330001831054688</v>
      </c>
      <c r="BJ111" s="61">
        <v>35.470001220703125</v>
      </c>
      <c r="BK111" s="61">
        <v>42.150001525878906</v>
      </c>
      <c r="BL111" s="61">
        <v>15.880000114440918</v>
      </c>
      <c r="BM111" s="61">
        <v>7.9099998474121094</v>
      </c>
      <c r="BN111" s="61">
        <v>5.070000171661377</v>
      </c>
      <c r="BO111" s="61">
        <v>7.9899997711181641</v>
      </c>
      <c r="BP111" s="80">
        <v>2623</v>
      </c>
      <c r="BR111" s="60">
        <v>15</v>
      </c>
      <c r="BS111" s="60" t="s">
        <v>126</v>
      </c>
      <c r="BT111" s="61">
        <v>1.7599999904632568</v>
      </c>
      <c r="BU111" s="61">
        <v>46.259998321533203</v>
      </c>
      <c r="BV111" s="61">
        <v>33.779998779296875</v>
      </c>
      <c r="BW111" s="61">
        <v>42.430000305175781</v>
      </c>
      <c r="BX111" s="61">
        <v>16.860000610351562</v>
      </c>
      <c r="BY111" s="61">
        <v>9.5399999618530273</v>
      </c>
      <c r="BZ111" s="61">
        <v>6.5100002288818359</v>
      </c>
      <c r="CA111" s="61">
        <v>8.1899995803833008</v>
      </c>
      <c r="CB111" s="60">
        <v>1373</v>
      </c>
    </row>
    <row r="112" spans="1:80">
      <c r="A112" s="1">
        <v>2006</v>
      </c>
      <c r="BF112" s="80"/>
      <c r="BG112" s="80"/>
      <c r="BH112" s="61"/>
      <c r="BI112" s="61"/>
      <c r="BJ112" s="61"/>
      <c r="BK112" s="61"/>
      <c r="BL112" s="61"/>
      <c r="BM112" s="61"/>
      <c r="BN112" s="61"/>
      <c r="BO112" s="61"/>
      <c r="BP112" s="80"/>
      <c r="BT112" s="61"/>
      <c r="BU112" s="61"/>
      <c r="BV112" s="61"/>
      <c r="BW112" s="61"/>
      <c r="BX112" s="61"/>
      <c r="BY112" s="61"/>
      <c r="BZ112" s="61"/>
      <c r="CA112" s="61"/>
    </row>
    <row r="113" spans="1:80">
      <c r="A113" s="1">
        <v>2007</v>
      </c>
      <c r="BF113" s="80"/>
      <c r="BG113" s="80"/>
      <c r="BH113" s="61"/>
      <c r="BI113" s="61"/>
      <c r="BJ113" s="61"/>
      <c r="BK113" s="61"/>
      <c r="BL113" s="61"/>
      <c r="BM113" s="61"/>
      <c r="BN113" s="61"/>
      <c r="BO113" s="61"/>
      <c r="BP113" s="80"/>
      <c r="BT113" s="61"/>
      <c r="BU113" s="61"/>
      <c r="BV113" s="61"/>
      <c r="BW113" s="61"/>
      <c r="BX113" s="61"/>
      <c r="BY113" s="61"/>
      <c r="BZ113" s="61"/>
      <c r="CA113" s="61"/>
    </row>
    <row r="114" spans="1:80">
      <c r="A114" s="1">
        <v>2008</v>
      </c>
      <c r="BF114" s="80"/>
      <c r="BG114" s="80"/>
      <c r="BH114" s="61"/>
      <c r="BI114" s="61"/>
      <c r="BJ114" s="61"/>
      <c r="BK114" s="61"/>
      <c r="BL114" s="61"/>
      <c r="BM114" s="61"/>
      <c r="BN114" s="61"/>
      <c r="BO114" s="61"/>
      <c r="BP114" s="80"/>
      <c r="BT114" s="61"/>
      <c r="BU114" s="61"/>
      <c r="BV114" s="61"/>
      <c r="BW114" s="61"/>
      <c r="BX114" s="61"/>
      <c r="BY114" s="61"/>
      <c r="BZ114" s="61"/>
      <c r="CA114" s="61"/>
    </row>
    <row r="115" spans="1:80">
      <c r="A115" s="1">
        <v>2009</v>
      </c>
      <c r="BF115" s="80"/>
      <c r="BG115" s="80"/>
      <c r="BH115" s="61"/>
      <c r="BI115" s="61"/>
      <c r="BJ115" s="61"/>
      <c r="BK115" s="61"/>
      <c r="BL115" s="61"/>
      <c r="BM115" s="61"/>
      <c r="BN115" s="61"/>
      <c r="BO115" s="61"/>
      <c r="BP115" s="80"/>
      <c r="BT115" s="61"/>
      <c r="BU115" s="61"/>
      <c r="BV115" s="61"/>
      <c r="BW115" s="61"/>
      <c r="BX115" s="61"/>
      <c r="BY115" s="61"/>
      <c r="BZ115" s="61"/>
      <c r="CA115" s="61"/>
    </row>
    <row r="116" spans="1:80">
      <c r="A116" s="1">
        <v>2010</v>
      </c>
      <c r="BF116" s="80">
        <v>15</v>
      </c>
      <c r="BG116" s="80" t="s">
        <v>126</v>
      </c>
      <c r="BH116" s="61">
        <v>0.87000000476837158</v>
      </c>
      <c r="BI116" s="61">
        <v>42.849998474121094</v>
      </c>
      <c r="BJ116" s="61">
        <v>35.060001373291016</v>
      </c>
      <c r="BK116" s="61">
        <v>47.020000457763672</v>
      </c>
      <c r="BL116" s="61">
        <v>19.299999237060547</v>
      </c>
      <c r="BM116" s="61">
        <v>9.2600002288818359</v>
      </c>
      <c r="BN116" s="61">
        <v>5.7899999618530273</v>
      </c>
      <c r="BO116" s="61">
        <v>8.5600004196166992</v>
      </c>
      <c r="BP116" s="80">
        <v>2737</v>
      </c>
      <c r="BR116" s="60">
        <v>15</v>
      </c>
      <c r="BS116" s="60" t="s">
        <v>126</v>
      </c>
      <c r="BT116" s="61">
        <v>0.92000001668930054</v>
      </c>
      <c r="BU116" s="61">
        <v>40.580001831054688</v>
      </c>
      <c r="BV116" s="61">
        <v>33.299999237060547</v>
      </c>
      <c r="BW116" s="61">
        <v>47.270000457763672</v>
      </c>
      <c r="BX116" s="61">
        <v>20.75</v>
      </c>
      <c r="BY116" s="61">
        <v>11.220000267028809</v>
      </c>
      <c r="BZ116" s="61">
        <v>7.4800000190734863</v>
      </c>
      <c r="CA116" s="61">
        <v>8.8100004196166992</v>
      </c>
      <c r="CB116" s="60">
        <v>1429</v>
      </c>
    </row>
    <row r="117" spans="1:80">
      <c r="A117" s="1">
        <v>2011</v>
      </c>
      <c r="H117">
        <v>172701.6</v>
      </c>
      <c r="I117">
        <v>239755.61499999999</v>
      </c>
      <c r="J117">
        <v>103488.48939999999</v>
      </c>
      <c r="K117">
        <v>129551.3216</v>
      </c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</row>
    <row r="118" spans="1:80"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</row>
    <row r="119" spans="1:80" ht="31" customHeight="1">
      <c r="A119" s="49" t="s">
        <v>97</v>
      </c>
      <c r="C119" s="8" t="s">
        <v>35</v>
      </c>
      <c r="D119" s="8" t="s">
        <v>35</v>
      </c>
      <c r="E119" s="8" t="s">
        <v>35</v>
      </c>
      <c r="F119" s="8" t="s">
        <v>35</v>
      </c>
      <c r="G119" s="8"/>
      <c r="H119" s="8" t="s">
        <v>40</v>
      </c>
      <c r="I119" s="8" t="s">
        <v>40</v>
      </c>
      <c r="J119" s="8" t="s">
        <v>40</v>
      </c>
      <c r="K119" s="8" t="s">
        <v>40</v>
      </c>
      <c r="L119" s="8" t="s">
        <v>40</v>
      </c>
      <c r="M119" s="8" t="s">
        <v>40</v>
      </c>
      <c r="N119" s="8" t="s">
        <v>74</v>
      </c>
      <c r="O119" s="8" t="s">
        <v>74</v>
      </c>
      <c r="P119" s="8" t="s">
        <v>74</v>
      </c>
      <c r="Q119" s="8" t="s">
        <v>74</v>
      </c>
      <c r="R119" s="8" t="s">
        <v>74</v>
      </c>
      <c r="S119" s="8" t="s">
        <v>74</v>
      </c>
      <c r="T119" s="8" t="s">
        <v>74</v>
      </c>
      <c r="U119" s="8" t="s">
        <v>74</v>
      </c>
      <c r="V119" s="8" t="s">
        <v>74</v>
      </c>
      <c r="X119" s="8" t="s">
        <v>35</v>
      </c>
      <c r="Y119" s="8" t="s">
        <v>35</v>
      </c>
      <c r="Z119" s="8" t="s">
        <v>35</v>
      </c>
      <c r="AA119" s="8" t="s">
        <v>35</v>
      </c>
      <c r="AB119" s="8" t="s">
        <v>35</v>
      </c>
      <c r="AC119" s="8" t="s">
        <v>35</v>
      </c>
      <c r="AD119" s="8" t="s">
        <v>35</v>
      </c>
      <c r="AE119" s="8" t="s">
        <v>35</v>
      </c>
      <c r="AF119" s="8" t="s">
        <v>35</v>
      </c>
      <c r="AG119" s="8" t="s">
        <v>35</v>
      </c>
      <c r="AH119" s="8" t="s">
        <v>35</v>
      </c>
      <c r="AI119" s="8" t="s">
        <v>35</v>
      </c>
      <c r="AJ119" s="8" t="s">
        <v>35</v>
      </c>
      <c r="AK119" s="8" t="s">
        <v>35</v>
      </c>
      <c r="AL119" s="8" t="s">
        <v>35</v>
      </c>
      <c r="AM119" s="8" t="s">
        <v>35</v>
      </c>
      <c r="AN119" s="8" t="s">
        <v>35</v>
      </c>
      <c r="AO119" s="8" t="s">
        <v>35</v>
      </c>
      <c r="AP119" s="8" t="s">
        <v>35</v>
      </c>
      <c r="AQ119" s="8" t="s">
        <v>35</v>
      </c>
      <c r="AR119" s="8" t="s">
        <v>35</v>
      </c>
      <c r="AS119" s="8" t="s">
        <v>36</v>
      </c>
      <c r="AT119" s="8" t="s">
        <v>36</v>
      </c>
      <c r="AU119" s="8" t="s">
        <v>36</v>
      </c>
      <c r="AV119" s="8" t="s">
        <v>36</v>
      </c>
      <c r="AW119" s="8" t="s">
        <v>36</v>
      </c>
      <c r="AX119" s="8" t="s">
        <v>36</v>
      </c>
      <c r="AY119" s="8" t="s">
        <v>36</v>
      </c>
      <c r="AZ119" s="8" t="s">
        <v>36</v>
      </c>
      <c r="BA119" s="8" t="s">
        <v>36</v>
      </c>
      <c r="BB119" s="8" t="s">
        <v>36</v>
      </c>
      <c r="BC119" s="8" t="s">
        <v>36</v>
      </c>
      <c r="BD119" s="8" t="s">
        <v>36</v>
      </c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</row>
    <row r="120" spans="1:80" s="52" customFormat="1" ht="139" customHeight="1">
      <c r="A120" s="49" t="s">
        <v>96</v>
      </c>
      <c r="C120" s="117" t="s">
        <v>56</v>
      </c>
      <c r="D120" s="117"/>
      <c r="E120" s="53" t="s">
        <v>98</v>
      </c>
      <c r="F120" s="53" t="s">
        <v>98</v>
      </c>
      <c r="G120" s="54"/>
      <c r="H120" s="117" t="s">
        <v>56</v>
      </c>
      <c r="I120" s="117"/>
      <c r="J120" s="117" t="s">
        <v>58</v>
      </c>
      <c r="K120" s="117"/>
      <c r="L120" s="117" t="s">
        <v>56</v>
      </c>
      <c r="M120" s="117"/>
      <c r="N120" s="53" t="s">
        <v>98</v>
      </c>
      <c r="O120" s="53" t="s">
        <v>98</v>
      </c>
      <c r="P120" s="53" t="s">
        <v>98</v>
      </c>
      <c r="Q120" s="53" t="s">
        <v>98</v>
      </c>
      <c r="R120" s="53" t="s">
        <v>98</v>
      </c>
      <c r="S120" s="53" t="s">
        <v>98</v>
      </c>
      <c r="T120" s="53" t="s">
        <v>98</v>
      </c>
      <c r="U120" s="53" t="s">
        <v>98</v>
      </c>
      <c r="V120" s="53" t="s">
        <v>98</v>
      </c>
      <c r="X120" s="53" t="s">
        <v>98</v>
      </c>
      <c r="Y120" s="53" t="s">
        <v>98</v>
      </c>
      <c r="Z120" s="53" t="s">
        <v>98</v>
      </c>
      <c r="AA120" s="53" t="s">
        <v>98</v>
      </c>
      <c r="AB120" s="53" t="s">
        <v>98</v>
      </c>
      <c r="AC120" s="53" t="s">
        <v>98</v>
      </c>
      <c r="AD120" s="53" t="s">
        <v>98</v>
      </c>
      <c r="AE120" s="53" t="s">
        <v>98</v>
      </c>
      <c r="AF120" s="53" t="s">
        <v>98</v>
      </c>
      <c r="AG120" s="53" t="s">
        <v>98</v>
      </c>
      <c r="AH120" s="53" t="s">
        <v>98</v>
      </c>
      <c r="AI120" s="53" t="s">
        <v>98</v>
      </c>
      <c r="AJ120" s="53" t="s">
        <v>98</v>
      </c>
      <c r="AK120" s="53" t="s">
        <v>98</v>
      </c>
      <c r="AL120" s="53" t="s">
        <v>98</v>
      </c>
      <c r="AM120" s="53" t="s">
        <v>98</v>
      </c>
      <c r="AN120" s="53" t="s">
        <v>98</v>
      </c>
      <c r="AO120" s="53" t="s">
        <v>98</v>
      </c>
      <c r="AP120" s="53" t="s">
        <v>98</v>
      </c>
      <c r="AQ120" s="53" t="s">
        <v>98</v>
      </c>
      <c r="AR120" s="53" t="s">
        <v>98</v>
      </c>
      <c r="AS120" s="53" t="s">
        <v>98</v>
      </c>
      <c r="AT120" s="53" t="s">
        <v>98</v>
      </c>
      <c r="AU120" s="53" t="s">
        <v>98</v>
      </c>
      <c r="AV120" s="53" t="s">
        <v>98</v>
      </c>
      <c r="AW120" s="53" t="s">
        <v>98</v>
      </c>
      <c r="AX120" s="53" t="s">
        <v>98</v>
      </c>
      <c r="AY120" s="53" t="s">
        <v>98</v>
      </c>
      <c r="AZ120" s="53" t="s">
        <v>98</v>
      </c>
      <c r="BA120" s="53" t="s">
        <v>98</v>
      </c>
      <c r="BB120" s="53" t="s">
        <v>98</v>
      </c>
      <c r="BC120" s="53" t="s">
        <v>98</v>
      </c>
      <c r="BD120" s="53" t="s">
        <v>98</v>
      </c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</row>
    <row r="121" spans="1:80" s="18" customFormat="1" ht="18" customHeight="1">
      <c r="A121" s="49" t="s">
        <v>94</v>
      </c>
      <c r="C121" s="39"/>
      <c r="D121" s="39"/>
      <c r="E121" s="8"/>
      <c r="F121" s="8"/>
      <c r="G121" s="8"/>
      <c r="H121" s="39"/>
      <c r="I121" s="39"/>
      <c r="J121" s="39"/>
      <c r="K121" s="39"/>
      <c r="L121" s="39"/>
      <c r="M121" s="39"/>
      <c r="N121" s="8"/>
      <c r="O121" s="8"/>
      <c r="P121" s="8"/>
      <c r="Q121" s="8"/>
      <c r="R121" s="8"/>
      <c r="S121" s="8"/>
      <c r="T121" s="8"/>
      <c r="U121" s="8"/>
      <c r="V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</row>
    <row r="122" spans="1:80" ht="89" customHeight="1">
      <c r="A122" s="50" t="s">
        <v>95</v>
      </c>
      <c r="C122" s="18"/>
      <c r="J122" s="116" t="s">
        <v>55</v>
      </c>
      <c r="K122" s="116"/>
      <c r="BF122" s="105" t="s">
        <v>125</v>
      </c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R122" s="105" t="s">
        <v>125</v>
      </c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</row>
    <row r="123" spans="1:80">
      <c r="C123" s="18"/>
    </row>
    <row r="125" spans="1:80">
      <c r="J125" s="18"/>
    </row>
  </sheetData>
  <mergeCells count="49">
    <mergeCell ref="H3:V3"/>
    <mergeCell ref="C3:F3"/>
    <mergeCell ref="X3:AR3"/>
    <mergeCell ref="AS3:BD3"/>
    <mergeCell ref="AJ4:AL4"/>
    <mergeCell ref="L4:M4"/>
    <mergeCell ref="AM4:AO4"/>
    <mergeCell ref="Q4:S4"/>
    <mergeCell ref="T4:V4"/>
    <mergeCell ref="C4:D4"/>
    <mergeCell ref="H4:I4"/>
    <mergeCell ref="J4:K4"/>
    <mergeCell ref="AP4:AR4"/>
    <mergeCell ref="AS4:AU4"/>
    <mergeCell ref="AV4:AX4"/>
    <mergeCell ref="AY4:BA4"/>
    <mergeCell ref="J122:K122"/>
    <mergeCell ref="C120:D120"/>
    <mergeCell ref="H120:I120"/>
    <mergeCell ref="J120:K120"/>
    <mergeCell ref="L120:M120"/>
    <mergeCell ref="BB4:BD4"/>
    <mergeCell ref="N4:P4"/>
    <mergeCell ref="X4:Z4"/>
    <mergeCell ref="AA4:AC4"/>
    <mergeCell ref="AD4:AF4"/>
    <mergeCell ref="AG4:AI4"/>
    <mergeCell ref="BF1:BP1"/>
    <mergeCell ref="BR1:CB1"/>
    <mergeCell ref="BF2:BG5"/>
    <mergeCell ref="BH2:BH5"/>
    <mergeCell ref="BI2:BN2"/>
    <mergeCell ref="BO2:BO5"/>
    <mergeCell ref="BP2:BP5"/>
    <mergeCell ref="BR2:BS5"/>
    <mergeCell ref="BT2:BT5"/>
    <mergeCell ref="BU2:BZ2"/>
    <mergeCell ref="CA2:CA5"/>
    <mergeCell ref="CB2:CB5"/>
    <mergeCell ref="BI3:BJ3"/>
    <mergeCell ref="BK3:BL3"/>
    <mergeCell ref="BF122:BP122"/>
    <mergeCell ref="BR122:CB122"/>
    <mergeCell ref="BM3:BN3"/>
    <mergeCell ref="BU3:BV3"/>
    <mergeCell ref="BW3:BX3"/>
    <mergeCell ref="BY3:BZ3"/>
    <mergeCell ref="BI5:BN5"/>
    <mergeCell ref="BU5:BZ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workbookViewId="0">
      <pane xSplit="1" ySplit="5" topLeftCell="B113" activePane="bottomRight" state="frozen"/>
      <selection pane="topRight" activeCell="B1" sqref="B1"/>
      <selection pane="bottomLeft" activeCell="A6" sqref="A6"/>
      <selection pane="bottomRight" activeCell="Y118" sqref="Y15:Y118"/>
    </sheetView>
  </sheetViews>
  <sheetFormatPr baseColWidth="10" defaultRowHeight="15" x14ac:dyDescent="0"/>
  <cols>
    <col min="1" max="1" width="17.1640625" customWidth="1"/>
    <col min="2" max="2" width="3.5" customWidth="1"/>
    <col min="5" max="7" width="10" customWidth="1"/>
    <col min="8" max="8" width="2.1640625" customWidth="1"/>
    <col min="9" max="9" width="10" customWidth="1"/>
    <col min="10" max="10" width="22.1640625" customWidth="1"/>
    <col min="11" max="11" width="2.33203125" customWidth="1"/>
    <col min="12" max="13" width="10" customWidth="1"/>
    <col min="14" max="15" width="10.33203125" customWidth="1"/>
    <col min="23" max="23" width="23.33203125" bestFit="1" customWidth="1"/>
    <col min="25" max="25" width="34" bestFit="1" customWidth="1"/>
  </cols>
  <sheetData>
    <row r="1" spans="1:25" ht="23">
      <c r="A1" s="30" t="s">
        <v>66</v>
      </c>
    </row>
    <row r="2" spans="1:25">
      <c r="A2" s="3"/>
    </row>
    <row r="3" spans="1:25" s="19" customFormat="1" ht="15.75" customHeight="1">
      <c r="A3" s="25"/>
      <c r="C3" s="102" t="s">
        <v>69</v>
      </c>
      <c r="D3" s="102"/>
      <c r="E3" s="102"/>
      <c r="F3" s="102"/>
      <c r="G3" s="102"/>
      <c r="I3" s="102" t="s">
        <v>70</v>
      </c>
      <c r="J3" s="102"/>
      <c r="L3" s="102" t="s">
        <v>71</v>
      </c>
      <c r="M3" s="102"/>
      <c r="N3" s="102"/>
      <c r="P3" s="102" t="s">
        <v>70</v>
      </c>
      <c r="Q3" s="102"/>
      <c r="S3" s="121"/>
      <c r="T3" s="122"/>
      <c r="U3" s="123"/>
      <c r="W3" s="78"/>
      <c r="Y3" s="78"/>
    </row>
    <row r="4" spans="1:25" s="32" customFormat="1" ht="30" customHeight="1">
      <c r="A4" s="34" t="s">
        <v>0</v>
      </c>
      <c r="C4" s="103" t="s">
        <v>61</v>
      </c>
      <c r="D4" s="103"/>
      <c r="E4" s="103" t="s">
        <v>23</v>
      </c>
      <c r="F4" s="103"/>
      <c r="G4" s="103"/>
      <c r="I4" s="35" t="s">
        <v>20</v>
      </c>
      <c r="J4" s="35" t="s">
        <v>22</v>
      </c>
      <c r="L4" s="103" t="s">
        <v>21</v>
      </c>
      <c r="M4" s="103"/>
      <c r="N4" s="103"/>
      <c r="O4" s="31"/>
      <c r="P4" s="128" t="s">
        <v>128</v>
      </c>
      <c r="Q4" s="129"/>
      <c r="S4" s="124" t="s">
        <v>158</v>
      </c>
      <c r="T4" s="125"/>
      <c r="U4" s="126"/>
      <c r="W4" s="70" t="s">
        <v>162</v>
      </c>
      <c r="Y4" s="70" t="s">
        <v>164</v>
      </c>
    </row>
    <row r="5" spans="1:25" ht="30">
      <c r="A5" s="1"/>
      <c r="C5" s="7" t="s">
        <v>25</v>
      </c>
      <c r="D5" s="7" t="s">
        <v>26</v>
      </c>
      <c r="E5" s="7" t="s">
        <v>24</v>
      </c>
      <c r="F5" s="7" t="s">
        <v>25</v>
      </c>
      <c r="G5" s="7" t="s">
        <v>26</v>
      </c>
      <c r="I5" s="6" t="s">
        <v>29</v>
      </c>
      <c r="J5" s="8" t="s">
        <v>30</v>
      </c>
      <c r="K5" s="8"/>
      <c r="L5" s="6" t="s">
        <v>24</v>
      </c>
      <c r="M5" s="6" t="s">
        <v>25</v>
      </c>
      <c r="N5" s="6" t="s">
        <v>26</v>
      </c>
      <c r="O5" s="6"/>
      <c r="P5" s="6" t="s">
        <v>24</v>
      </c>
      <c r="S5" s="74" t="s">
        <v>159</v>
      </c>
      <c r="T5" s="74" t="s">
        <v>160</v>
      </c>
      <c r="U5" s="74" t="s">
        <v>109</v>
      </c>
      <c r="W5" s="18"/>
      <c r="Y5" s="18"/>
    </row>
    <row r="6" spans="1:25">
      <c r="A6" s="1">
        <v>1900</v>
      </c>
      <c r="P6" s="62"/>
      <c r="Q6" s="62"/>
      <c r="S6" s="71"/>
      <c r="T6" s="71"/>
      <c r="U6" s="71"/>
      <c r="W6" s="73"/>
      <c r="Y6" s="76"/>
    </row>
    <row r="7" spans="1:25">
      <c r="A7" s="1">
        <v>1901</v>
      </c>
      <c r="P7" s="62"/>
      <c r="Q7" s="62"/>
      <c r="S7" s="71"/>
      <c r="T7" s="71"/>
      <c r="U7" s="71"/>
      <c r="W7" s="73"/>
      <c r="Y7" s="76"/>
    </row>
    <row r="8" spans="1:25">
      <c r="A8" s="1">
        <v>1902</v>
      </c>
      <c r="P8" s="62"/>
      <c r="Q8" s="62"/>
      <c r="S8" s="71"/>
      <c r="T8" s="71"/>
      <c r="U8" s="71"/>
      <c r="W8" s="73"/>
      <c r="Y8" s="76"/>
    </row>
    <row r="9" spans="1:25">
      <c r="A9" s="1">
        <v>1903</v>
      </c>
      <c r="P9" s="62"/>
      <c r="Q9" s="62"/>
      <c r="S9" s="71"/>
      <c r="T9" s="71"/>
      <c r="U9" s="71"/>
      <c r="W9" s="73"/>
      <c r="Y9" s="76"/>
    </row>
    <row r="10" spans="1:25">
      <c r="A10" s="1">
        <v>1904</v>
      </c>
      <c r="P10" s="62"/>
      <c r="Q10" s="62"/>
      <c r="S10" s="71"/>
      <c r="T10" s="71"/>
      <c r="U10" s="71"/>
      <c r="W10" s="73"/>
      <c r="Y10" s="76"/>
    </row>
    <row r="11" spans="1:25">
      <c r="A11" s="1">
        <v>1905</v>
      </c>
      <c r="P11" s="62"/>
      <c r="Q11" s="62"/>
      <c r="S11" s="71"/>
      <c r="T11" s="71"/>
      <c r="U11" s="71"/>
      <c r="W11" s="73"/>
      <c r="Y11" s="76"/>
    </row>
    <row r="12" spans="1:25">
      <c r="A12" s="1">
        <v>1906</v>
      </c>
      <c r="P12" s="62"/>
      <c r="Q12" s="62"/>
      <c r="S12" s="71"/>
      <c r="T12" s="71"/>
      <c r="U12" s="71"/>
      <c r="W12" s="73"/>
      <c r="Y12" s="76"/>
    </row>
    <row r="13" spans="1:25">
      <c r="A13" s="1">
        <v>1907</v>
      </c>
      <c r="P13" s="62"/>
      <c r="Q13" s="62"/>
      <c r="S13" s="71"/>
      <c r="T13" s="71"/>
      <c r="U13" s="71"/>
      <c r="W13" s="73"/>
      <c r="Y13" s="76"/>
    </row>
    <row r="14" spans="1:25">
      <c r="A14" s="1">
        <v>1908</v>
      </c>
      <c r="C14">
        <v>48.866781335992471</v>
      </c>
      <c r="D14">
        <v>51.583381797457086</v>
      </c>
      <c r="P14" s="62"/>
      <c r="Q14" s="62"/>
      <c r="S14" s="71"/>
      <c r="T14" s="71"/>
      <c r="U14" s="71"/>
      <c r="W14" s="73"/>
      <c r="Y14" s="76"/>
    </row>
    <row r="15" spans="1:25">
      <c r="A15" s="1">
        <v>1909</v>
      </c>
      <c r="P15" s="62"/>
      <c r="Q15" s="62"/>
      <c r="S15" s="71"/>
      <c r="T15" s="71"/>
      <c r="U15" s="71"/>
      <c r="W15" s="73"/>
      <c r="Y15" s="76"/>
    </row>
    <row r="16" spans="1:25">
      <c r="A16" s="1">
        <v>1910</v>
      </c>
      <c r="C16">
        <v>47.581467103553869</v>
      </c>
      <c r="D16">
        <v>50.163827989860913</v>
      </c>
      <c r="P16" s="62"/>
      <c r="Q16" s="62"/>
      <c r="S16" s="71"/>
      <c r="T16" s="71"/>
      <c r="U16" s="71"/>
      <c r="W16" s="73"/>
      <c r="Y16" s="76"/>
    </row>
    <row r="17" spans="1:25">
      <c r="A17" s="1">
        <v>1911</v>
      </c>
      <c r="P17" s="62"/>
      <c r="Q17" s="62"/>
      <c r="S17" s="71"/>
      <c r="T17" s="71"/>
      <c r="U17" s="71"/>
      <c r="W17" s="73"/>
      <c r="Y17" s="76"/>
    </row>
    <row r="18" spans="1:25">
      <c r="A18" s="1">
        <v>1912</v>
      </c>
      <c r="C18">
        <v>49.284221572555531</v>
      </c>
      <c r="D18">
        <v>51.854564686645048</v>
      </c>
      <c r="P18" s="62"/>
      <c r="Q18" s="62"/>
      <c r="S18" s="71"/>
      <c r="T18" s="71"/>
      <c r="U18" s="71"/>
      <c r="W18" s="73"/>
      <c r="Y18" s="76"/>
    </row>
    <row r="19" spans="1:25">
      <c r="A19" s="1">
        <v>1913</v>
      </c>
      <c r="P19" s="62"/>
      <c r="Q19" s="62"/>
      <c r="S19" s="71"/>
      <c r="T19" s="71"/>
      <c r="U19" s="71"/>
      <c r="W19" s="73"/>
      <c r="Y19" s="76"/>
    </row>
    <row r="20" spans="1:25">
      <c r="A20" s="1">
        <v>1914</v>
      </c>
      <c r="C20">
        <v>50.491341627787847</v>
      </c>
      <c r="D20">
        <v>53.39681232625378</v>
      </c>
      <c r="P20" s="62"/>
      <c r="Q20" s="62"/>
      <c r="S20" s="71"/>
      <c r="T20" s="71"/>
      <c r="U20" s="71"/>
      <c r="W20" s="73"/>
      <c r="Y20" s="76"/>
    </row>
    <row r="21" spans="1:25">
      <c r="A21" s="1">
        <v>1915</v>
      </c>
      <c r="P21" s="62"/>
      <c r="Q21" s="62"/>
      <c r="S21" s="71"/>
      <c r="T21" s="71"/>
      <c r="U21" s="71"/>
      <c r="W21" s="73"/>
      <c r="Y21" s="76"/>
    </row>
    <row r="22" spans="1:25">
      <c r="A22" s="1">
        <v>1916</v>
      </c>
      <c r="C22">
        <v>48.328786002024437</v>
      </c>
      <c r="D22">
        <v>50.153103942705243</v>
      </c>
      <c r="P22" s="62"/>
      <c r="Q22" s="62"/>
      <c r="S22" s="71"/>
      <c r="T22" s="71"/>
      <c r="U22" s="71"/>
      <c r="W22" s="73"/>
      <c r="Y22" s="76"/>
    </row>
    <row r="23" spans="1:25">
      <c r="A23" s="1">
        <v>1917</v>
      </c>
      <c r="P23" s="62"/>
      <c r="Q23" s="62"/>
      <c r="S23" s="71"/>
      <c r="T23" s="71"/>
      <c r="U23" s="71"/>
      <c r="W23" s="73"/>
      <c r="Y23" s="76"/>
    </row>
    <row r="24" spans="1:25">
      <c r="A24" s="1">
        <v>1918</v>
      </c>
      <c r="C24">
        <v>47.974830587938328</v>
      </c>
      <c r="D24">
        <v>50.905718933532775</v>
      </c>
      <c r="P24" s="62"/>
      <c r="Q24" s="62"/>
      <c r="S24" s="71"/>
      <c r="T24" s="71"/>
      <c r="U24" s="71"/>
      <c r="W24" s="73"/>
      <c r="Y24" s="76"/>
    </row>
    <row r="25" spans="1:25">
      <c r="A25" s="1">
        <v>1919</v>
      </c>
      <c r="P25" s="62"/>
      <c r="Q25" s="62"/>
      <c r="S25" s="71"/>
      <c r="T25" s="71"/>
      <c r="U25" s="71"/>
      <c r="W25" s="73"/>
      <c r="Y25" s="76"/>
    </row>
    <row r="26" spans="1:25">
      <c r="A26" s="1">
        <v>1920</v>
      </c>
      <c r="C26">
        <v>50.049183827175796</v>
      </c>
      <c r="D26">
        <v>50.905718933532775</v>
      </c>
      <c r="P26" s="62"/>
      <c r="Q26" s="62"/>
      <c r="S26" s="71"/>
      <c r="T26" s="71"/>
      <c r="U26" s="71"/>
      <c r="W26" s="73"/>
      <c r="Y26" s="76"/>
    </row>
    <row r="27" spans="1:25">
      <c r="A27" s="1">
        <v>1921</v>
      </c>
      <c r="P27" s="62"/>
      <c r="Q27" s="62"/>
      <c r="S27" s="71"/>
      <c r="T27" s="71"/>
      <c r="U27" s="71"/>
      <c r="W27" s="73"/>
      <c r="Y27" s="76"/>
    </row>
    <row r="28" spans="1:25">
      <c r="A28" s="1">
        <v>1922</v>
      </c>
      <c r="C28">
        <v>52.804741488302007</v>
      </c>
      <c r="D28">
        <v>55.880079630945566</v>
      </c>
      <c r="P28" s="62"/>
      <c r="Q28" s="62"/>
      <c r="S28" s="71"/>
      <c r="T28" s="71"/>
      <c r="U28" s="71"/>
      <c r="W28" s="73"/>
      <c r="Y28" s="76"/>
    </row>
    <row r="29" spans="1:25">
      <c r="A29" s="1">
        <v>1923</v>
      </c>
      <c r="P29" s="62"/>
      <c r="Q29" s="62"/>
      <c r="S29" s="71"/>
      <c r="T29" s="71"/>
      <c r="U29" s="71"/>
      <c r="W29" s="73"/>
      <c r="Y29" s="76"/>
    </row>
    <row r="30" spans="1:25">
      <c r="A30" s="1">
        <v>1924</v>
      </c>
      <c r="C30">
        <v>51.00419771816545</v>
      </c>
      <c r="D30">
        <v>54.781125754833624</v>
      </c>
      <c r="P30" s="62"/>
      <c r="Q30" s="62"/>
      <c r="S30" s="71"/>
      <c r="T30" s="71"/>
      <c r="U30" s="71"/>
      <c r="W30" s="73"/>
      <c r="Y30" s="76"/>
    </row>
    <row r="31" spans="1:25">
      <c r="A31" s="1">
        <v>1925</v>
      </c>
      <c r="P31" s="62"/>
      <c r="Q31" s="62"/>
      <c r="S31" s="71"/>
      <c r="T31" s="71"/>
      <c r="U31" s="71"/>
      <c r="W31" s="73"/>
      <c r="Y31" s="76"/>
    </row>
    <row r="32" spans="1:25">
      <c r="A32" s="1">
        <v>1926</v>
      </c>
      <c r="C32">
        <v>52.513982286049796</v>
      </c>
      <c r="D32">
        <v>56.31055647492807</v>
      </c>
      <c r="P32" s="62"/>
      <c r="Q32" s="62"/>
      <c r="S32" s="71"/>
      <c r="T32" s="71"/>
      <c r="U32" s="71"/>
      <c r="W32" s="73"/>
      <c r="Y32" s="76"/>
    </row>
    <row r="33" spans="1:25">
      <c r="A33" s="1">
        <v>1927</v>
      </c>
      <c r="P33" s="62"/>
      <c r="Q33" s="62"/>
      <c r="S33" s="71"/>
      <c r="T33" s="71"/>
      <c r="U33" s="71"/>
      <c r="W33" s="73"/>
      <c r="Y33" s="76"/>
    </row>
    <row r="34" spans="1:25">
      <c r="A34" s="1">
        <v>1928</v>
      </c>
      <c r="C34">
        <v>52.954285096921105</v>
      </c>
      <c r="D34">
        <v>56.888348046402747</v>
      </c>
      <c r="P34" s="62"/>
      <c r="Q34" s="62"/>
      <c r="S34" s="71"/>
      <c r="T34" s="71"/>
      <c r="U34" s="71"/>
      <c r="W34" s="73"/>
      <c r="Y34" s="76"/>
    </row>
    <row r="35" spans="1:25">
      <c r="A35" s="1">
        <v>1929</v>
      </c>
      <c r="P35" s="62"/>
      <c r="Q35" s="62"/>
      <c r="S35" s="71"/>
      <c r="T35" s="71"/>
      <c r="U35" s="71"/>
      <c r="W35" s="73"/>
      <c r="Y35" s="76"/>
    </row>
    <row r="36" spans="1:25">
      <c r="A36" s="1">
        <v>1930</v>
      </c>
      <c r="C36">
        <v>52.262636841616491</v>
      </c>
      <c r="D36">
        <v>56.667200308280705</v>
      </c>
      <c r="P36" s="62"/>
      <c r="Q36" s="62"/>
      <c r="S36" s="71"/>
      <c r="T36" s="71"/>
      <c r="U36" s="71"/>
      <c r="W36" s="73"/>
      <c r="Y36" s="76"/>
    </row>
    <row r="37" spans="1:25">
      <c r="A37" s="1">
        <v>1931</v>
      </c>
      <c r="P37" s="62"/>
      <c r="Q37" s="62"/>
      <c r="S37" s="71"/>
      <c r="T37" s="71"/>
      <c r="U37" s="71"/>
      <c r="W37" s="73"/>
      <c r="Y37" s="76"/>
    </row>
    <row r="38" spans="1:25">
      <c r="A38" s="1">
        <v>1932</v>
      </c>
      <c r="C38">
        <v>54.227490247693396</v>
      </c>
      <c r="D38">
        <v>57.903549150631697</v>
      </c>
      <c r="P38" s="62"/>
      <c r="Q38" s="62"/>
      <c r="S38" s="71"/>
      <c r="T38" s="71"/>
      <c r="U38" s="71"/>
      <c r="W38" s="73"/>
      <c r="Y38" s="76"/>
    </row>
    <row r="39" spans="1:25">
      <c r="A39" s="1">
        <v>1933</v>
      </c>
      <c r="P39" s="62"/>
      <c r="Q39" s="62"/>
      <c r="S39" s="71"/>
      <c r="T39" s="71"/>
      <c r="U39" s="71"/>
      <c r="W39" s="73"/>
      <c r="Y39" s="76"/>
    </row>
    <row r="40" spans="1:25">
      <c r="A40" s="1">
        <v>1934</v>
      </c>
      <c r="C40">
        <v>54.344110558355212</v>
      </c>
      <c r="D40">
        <v>58.254581490777213</v>
      </c>
      <c r="P40" s="62"/>
      <c r="Q40" s="62"/>
      <c r="S40" s="71"/>
      <c r="T40" s="71"/>
      <c r="U40" s="71"/>
      <c r="W40" s="73"/>
      <c r="Y40" s="76"/>
    </row>
    <row r="41" spans="1:25">
      <c r="A41" s="1">
        <v>1935</v>
      </c>
      <c r="P41" s="62"/>
      <c r="Q41" s="62"/>
      <c r="S41" s="71"/>
      <c r="T41" s="71"/>
      <c r="U41" s="71"/>
      <c r="W41" s="73"/>
      <c r="Y41" s="76"/>
    </row>
    <row r="42" spans="1:25">
      <c r="A42" s="1">
        <v>1936</v>
      </c>
      <c r="C42">
        <v>55.459752745990997</v>
      </c>
      <c r="D42">
        <v>59.271412969850779</v>
      </c>
      <c r="P42" s="62"/>
      <c r="Q42" s="62"/>
      <c r="S42" s="71"/>
      <c r="T42" s="71"/>
      <c r="U42" s="71"/>
      <c r="W42" s="73"/>
      <c r="Y42" s="76"/>
    </row>
    <row r="43" spans="1:25">
      <c r="A43" s="1">
        <v>1937</v>
      </c>
      <c r="P43" s="62"/>
      <c r="Q43" s="62"/>
      <c r="S43" s="71"/>
      <c r="T43" s="71"/>
      <c r="U43" s="71"/>
      <c r="W43" s="73"/>
      <c r="Y43" s="76"/>
    </row>
    <row r="44" spans="1:25">
      <c r="A44" s="1">
        <v>1938</v>
      </c>
      <c r="C44">
        <v>56.308311067581229</v>
      </c>
      <c r="D44">
        <v>60.862159024172854</v>
      </c>
      <c r="P44" s="62"/>
      <c r="Q44" s="62"/>
      <c r="S44" s="71"/>
      <c r="T44" s="71"/>
      <c r="U44" s="71"/>
      <c r="W44" s="73"/>
      <c r="Y44" s="76"/>
    </row>
    <row r="45" spans="1:25">
      <c r="A45" s="1">
        <v>1939</v>
      </c>
      <c r="P45" s="62"/>
      <c r="Q45" s="62"/>
      <c r="S45" s="71"/>
      <c r="T45" s="71"/>
      <c r="U45" s="71"/>
      <c r="W45" s="73"/>
      <c r="Y45" s="76"/>
    </row>
    <row r="46" spans="1:25">
      <c r="A46" s="1">
        <v>1940</v>
      </c>
      <c r="C46">
        <v>57.752959865930293</v>
      </c>
      <c r="D46">
        <v>61.480477695258976</v>
      </c>
      <c r="P46" s="62"/>
      <c r="Q46" s="62"/>
      <c r="S46" s="71"/>
      <c r="T46" s="71"/>
      <c r="U46" s="71"/>
      <c r="W46" s="73"/>
      <c r="Y46" s="76"/>
    </row>
    <row r="47" spans="1:25">
      <c r="A47" s="1">
        <v>1941</v>
      </c>
      <c r="P47" s="62"/>
      <c r="Q47" s="62"/>
      <c r="S47" s="71"/>
      <c r="T47" s="71"/>
      <c r="U47" s="71"/>
      <c r="W47" s="73"/>
      <c r="Y47" s="76"/>
    </row>
    <row r="48" spans="1:25">
      <c r="A48" s="1">
        <v>1942</v>
      </c>
      <c r="C48">
        <v>58.493948455526407</v>
      </c>
      <c r="D48">
        <v>62.289033956027851</v>
      </c>
      <c r="P48" s="62"/>
      <c r="Q48" s="62"/>
      <c r="S48" s="71"/>
      <c r="T48" s="71"/>
      <c r="U48" s="71"/>
      <c r="W48" s="73"/>
      <c r="Y48" s="76"/>
    </row>
    <row r="49" spans="1:25">
      <c r="A49" s="1">
        <v>1943</v>
      </c>
      <c r="P49" s="62"/>
      <c r="Q49" s="62"/>
      <c r="S49" s="71"/>
      <c r="T49" s="71"/>
      <c r="U49" s="71"/>
      <c r="W49" s="73"/>
      <c r="Y49" s="76"/>
    </row>
    <row r="50" spans="1:25">
      <c r="A50" s="1">
        <v>1944</v>
      </c>
      <c r="C50">
        <v>60.470448010973747</v>
      </c>
      <c r="D50">
        <v>64.535968231956545</v>
      </c>
      <c r="P50" s="62"/>
      <c r="Q50" s="62"/>
      <c r="S50" s="71"/>
      <c r="T50" s="71"/>
      <c r="U50" s="71"/>
      <c r="W50" s="73"/>
      <c r="Y50" s="76"/>
    </row>
    <row r="51" spans="1:25">
      <c r="A51" s="1">
        <v>1945</v>
      </c>
      <c r="P51" s="62"/>
      <c r="Q51" s="62"/>
      <c r="S51" s="71"/>
      <c r="T51" s="71"/>
      <c r="U51" s="71"/>
      <c r="W51" s="73"/>
      <c r="Y51" s="76"/>
    </row>
    <row r="52" spans="1:25">
      <c r="A52" s="1">
        <v>1946</v>
      </c>
      <c r="C52">
        <v>61.825124716846652</v>
      </c>
      <c r="D52">
        <v>66.476614274262388</v>
      </c>
      <c r="P52" s="62"/>
      <c r="Q52" s="62"/>
      <c r="S52" s="71"/>
      <c r="T52" s="71"/>
      <c r="U52" s="71"/>
      <c r="W52" s="73"/>
      <c r="Y52" s="76"/>
    </row>
    <row r="53" spans="1:25">
      <c r="A53" s="1">
        <v>1947</v>
      </c>
      <c r="P53" s="62"/>
      <c r="Q53" s="62"/>
      <c r="S53" s="71"/>
      <c r="T53" s="71"/>
      <c r="U53" s="71"/>
      <c r="W53" s="73"/>
      <c r="Y53" s="76"/>
    </row>
    <row r="54" spans="1:25">
      <c r="A54" s="1">
        <v>1948</v>
      </c>
      <c r="C54">
        <v>63.421351521510466</v>
      </c>
      <c r="D54">
        <v>68.020658521930216</v>
      </c>
      <c r="P54" s="62"/>
      <c r="Q54" s="62"/>
      <c r="S54" s="71"/>
      <c r="T54" s="71"/>
      <c r="U54" s="71"/>
      <c r="W54" s="73"/>
      <c r="Y54" s="76"/>
    </row>
    <row r="55" spans="1:25">
      <c r="A55" s="1">
        <v>1949</v>
      </c>
      <c r="P55" s="62"/>
      <c r="Q55" s="62"/>
      <c r="S55" s="71"/>
      <c r="T55" s="71"/>
      <c r="U55" s="71"/>
      <c r="W55" s="73"/>
      <c r="Y55" s="76"/>
    </row>
    <row r="56" spans="1:25">
      <c r="A56" s="1">
        <v>1950</v>
      </c>
      <c r="C56">
        <v>63.827921009495448</v>
      </c>
      <c r="D56">
        <v>68.961867695453947</v>
      </c>
      <c r="P56" s="62"/>
      <c r="Q56" s="62"/>
      <c r="S56" s="71"/>
      <c r="T56" s="71"/>
      <c r="U56" s="71"/>
      <c r="W56" s="73"/>
      <c r="Y56" s="76"/>
    </row>
    <row r="57" spans="1:25">
      <c r="A57" s="1">
        <v>1951</v>
      </c>
      <c r="P57" s="62"/>
      <c r="Q57" s="62"/>
      <c r="S57" s="71"/>
      <c r="T57" s="71"/>
      <c r="U57" s="71"/>
      <c r="W57" s="73"/>
      <c r="Y57" s="76"/>
    </row>
    <row r="58" spans="1:25">
      <c r="A58" s="1">
        <v>1952</v>
      </c>
      <c r="C58">
        <v>65.061770125577482</v>
      </c>
      <c r="D58">
        <v>70.065420331711636</v>
      </c>
      <c r="P58" s="62"/>
      <c r="Q58" s="62"/>
      <c r="S58" s="71"/>
      <c r="T58" s="71"/>
      <c r="U58" s="71"/>
      <c r="W58" s="73"/>
      <c r="Y58" s="76"/>
    </row>
    <row r="59" spans="1:25">
      <c r="A59" s="1">
        <v>1953</v>
      </c>
      <c r="P59" s="62"/>
      <c r="Q59" s="62"/>
      <c r="S59" s="71"/>
      <c r="T59" s="71"/>
      <c r="U59" s="71"/>
      <c r="W59" s="73"/>
      <c r="Y59" s="76"/>
    </row>
    <row r="60" spans="1:25">
      <c r="A60" s="1">
        <v>1954</v>
      </c>
      <c r="C60">
        <v>65.407983414302336</v>
      </c>
      <c r="D60">
        <v>70.696934404096993</v>
      </c>
      <c r="P60" s="62"/>
      <c r="Q60" s="62"/>
      <c r="S60" s="71"/>
      <c r="T60" s="71"/>
      <c r="U60" s="71"/>
      <c r="W60" s="73"/>
      <c r="Y60" s="76"/>
    </row>
    <row r="61" spans="1:25">
      <c r="A61" s="1">
        <v>1955</v>
      </c>
      <c r="P61" s="62"/>
      <c r="Q61" s="62"/>
      <c r="S61" s="71">
        <v>66.11</v>
      </c>
      <c r="T61" s="71">
        <v>63.28</v>
      </c>
      <c r="U61" s="71">
        <v>69.400000000000006</v>
      </c>
      <c r="W61" s="73">
        <v>2.7305000000000001</v>
      </c>
      <c r="Y61" s="76">
        <v>27.78</v>
      </c>
    </row>
    <row r="62" spans="1:25">
      <c r="A62" s="1">
        <v>1956</v>
      </c>
      <c r="C62">
        <v>65.351693377353584</v>
      </c>
      <c r="D62">
        <v>71.051437083191999</v>
      </c>
      <c r="P62" s="62"/>
      <c r="Q62" s="62"/>
      <c r="S62" s="71"/>
      <c r="T62" s="71"/>
      <c r="U62" s="71"/>
      <c r="W62" s="73"/>
      <c r="Y62" s="76"/>
    </row>
    <row r="63" spans="1:25">
      <c r="A63" s="1">
        <v>1957</v>
      </c>
      <c r="P63" s="62"/>
      <c r="Q63" s="62"/>
      <c r="S63" s="71"/>
      <c r="T63" s="71"/>
      <c r="U63" s="71"/>
      <c r="W63" s="73"/>
      <c r="Y63" s="76"/>
    </row>
    <row r="64" spans="1:25">
      <c r="A64" s="1">
        <v>1958</v>
      </c>
      <c r="C64">
        <v>64.866155314404963</v>
      </c>
      <c r="D64">
        <v>70.807278665314669</v>
      </c>
      <c r="P64" s="62"/>
      <c r="Q64" s="62"/>
      <c r="S64" s="71"/>
      <c r="T64" s="71"/>
      <c r="U64" s="71"/>
      <c r="W64" s="73"/>
      <c r="Y64" s="76"/>
    </row>
    <row r="65" spans="1:25">
      <c r="A65" s="1">
        <v>1959</v>
      </c>
      <c r="E65" s="11"/>
      <c r="F65" s="11"/>
      <c r="G65" s="11"/>
      <c r="I65" s="11"/>
      <c r="J65" s="11"/>
      <c r="K65" s="11"/>
      <c r="L65" s="11"/>
      <c r="M65" s="11"/>
      <c r="N65" s="11"/>
      <c r="O65" s="11"/>
      <c r="P65" s="62"/>
      <c r="Q65" s="62"/>
      <c r="S65" s="71"/>
      <c r="T65" s="71"/>
      <c r="U65" s="71"/>
      <c r="W65" s="73"/>
      <c r="Y65" s="76"/>
    </row>
    <row r="66" spans="1:25">
      <c r="A66" s="1">
        <v>1960</v>
      </c>
      <c r="C66">
        <v>65.723633564363041</v>
      </c>
      <c r="D66">
        <v>71.943806917135234</v>
      </c>
      <c r="E66" s="11">
        <v>67.3</v>
      </c>
      <c r="F66" s="11"/>
      <c r="G66" s="11"/>
      <c r="I66" s="11">
        <v>2.87</v>
      </c>
      <c r="J66" s="11"/>
      <c r="K66" s="11"/>
      <c r="L66" s="11">
        <v>0.05</v>
      </c>
      <c r="M66" s="11"/>
      <c r="N66" s="11"/>
      <c r="O66" s="11"/>
      <c r="P66" s="62"/>
      <c r="Q66" s="62"/>
      <c r="S66" s="71">
        <v>67.11</v>
      </c>
      <c r="T66" s="71">
        <v>64.2</v>
      </c>
      <c r="U66" s="71">
        <v>70.430000000000007</v>
      </c>
      <c r="W66" s="73">
        <v>2.831</v>
      </c>
      <c r="Y66" s="76">
        <v>27.79</v>
      </c>
    </row>
    <row r="67" spans="1:25">
      <c r="A67" s="1">
        <v>1961</v>
      </c>
      <c r="E67" s="11"/>
      <c r="F67" s="11"/>
      <c r="G67" s="11"/>
      <c r="I67" s="11"/>
      <c r="J67" s="11"/>
      <c r="K67" s="11"/>
      <c r="L67" s="11"/>
      <c r="M67" s="11"/>
      <c r="N67" s="11"/>
      <c r="O67" s="11"/>
      <c r="P67" s="62"/>
      <c r="Q67" s="62"/>
      <c r="S67" s="71"/>
      <c r="T67" s="71"/>
      <c r="U67" s="71"/>
      <c r="W67" s="73"/>
      <c r="Y67" s="76"/>
    </row>
    <row r="68" spans="1:25">
      <c r="A68" s="1">
        <v>1962</v>
      </c>
      <c r="C68">
        <v>65.814111713659059</v>
      </c>
      <c r="D68">
        <v>72.210630630083926</v>
      </c>
      <c r="E68" s="11"/>
      <c r="F68" s="11"/>
      <c r="G68" s="11"/>
      <c r="I68" s="11"/>
      <c r="J68" s="11"/>
      <c r="K68" s="11"/>
      <c r="L68" s="11"/>
      <c r="M68" s="11"/>
      <c r="N68" s="11"/>
      <c r="O68" s="11"/>
      <c r="P68" s="62"/>
      <c r="Q68" s="62"/>
      <c r="S68" s="71"/>
      <c r="T68" s="71"/>
      <c r="U68" s="71"/>
      <c r="W68" s="73"/>
      <c r="Y68" s="76"/>
    </row>
    <row r="69" spans="1:25">
      <c r="A69" s="1">
        <v>1963</v>
      </c>
      <c r="E69" s="11"/>
      <c r="F69" s="11"/>
      <c r="G69" s="11"/>
      <c r="I69" s="11"/>
      <c r="J69" s="11"/>
      <c r="K69" s="11"/>
      <c r="L69" s="11"/>
      <c r="M69" s="11"/>
      <c r="N69" s="11"/>
      <c r="O69" s="11"/>
      <c r="P69" s="62"/>
      <c r="Q69" s="62"/>
      <c r="S69" s="71"/>
      <c r="T69" s="71"/>
      <c r="U69" s="71"/>
      <c r="W69" s="73"/>
      <c r="Y69" s="76"/>
    </row>
    <row r="70" spans="1:25">
      <c r="A70" s="1">
        <v>1964</v>
      </c>
      <c r="C70">
        <v>65.201240741724789</v>
      </c>
      <c r="D70">
        <v>71.789743941444897</v>
      </c>
      <c r="E70" s="11"/>
      <c r="F70" s="11"/>
      <c r="G70" s="11"/>
      <c r="I70" s="11"/>
      <c r="J70" s="11"/>
      <c r="K70" s="11"/>
      <c r="L70" s="11"/>
      <c r="M70" s="11"/>
      <c r="N70" s="11"/>
      <c r="O70" s="11"/>
      <c r="P70" s="62"/>
      <c r="Q70" s="62"/>
      <c r="S70" s="71"/>
      <c r="T70" s="71"/>
      <c r="U70" s="71"/>
      <c r="W70" s="73"/>
      <c r="Y70" s="76"/>
    </row>
    <row r="71" spans="1:25">
      <c r="A71" s="1">
        <v>1965</v>
      </c>
      <c r="E71" s="11">
        <v>68.099999999999994</v>
      </c>
      <c r="F71" s="11"/>
      <c r="G71" s="11"/>
      <c r="I71" s="11">
        <v>2.84</v>
      </c>
      <c r="J71" s="11"/>
      <c r="K71" s="11"/>
      <c r="L71" s="11">
        <v>4.8000000000000001E-2</v>
      </c>
      <c r="M71" s="11"/>
      <c r="N71" s="11"/>
      <c r="O71" s="11"/>
      <c r="P71" s="62"/>
      <c r="Q71" s="62"/>
      <c r="S71" s="71">
        <v>68.34</v>
      </c>
      <c r="T71" s="71">
        <v>65.38</v>
      </c>
      <c r="U71" s="71">
        <v>71.64</v>
      </c>
      <c r="W71" s="73">
        <v>2.9005000000000001</v>
      </c>
      <c r="Y71" s="76">
        <v>27.79</v>
      </c>
    </row>
    <row r="72" spans="1:25">
      <c r="A72" s="1">
        <v>1966</v>
      </c>
      <c r="C72">
        <v>65.144710452178899</v>
      </c>
      <c r="D72">
        <v>71.397859904691742</v>
      </c>
      <c r="E72" s="11"/>
      <c r="F72" s="11"/>
      <c r="G72" s="11"/>
      <c r="I72" s="11"/>
      <c r="J72" s="11"/>
      <c r="K72" s="11"/>
      <c r="L72" s="11"/>
      <c r="M72" s="11"/>
      <c r="N72" s="11"/>
      <c r="O72" s="11"/>
      <c r="P72" s="62"/>
      <c r="Q72" s="62"/>
      <c r="S72" s="71"/>
      <c r="T72" s="71"/>
      <c r="U72" s="71"/>
      <c r="W72" s="73"/>
      <c r="Y72" s="76"/>
    </row>
    <row r="73" spans="1:25">
      <c r="A73" s="1">
        <v>1967</v>
      </c>
      <c r="E73" s="11"/>
      <c r="F73" s="11"/>
      <c r="G73" s="11"/>
      <c r="I73" s="11"/>
      <c r="J73" s="11"/>
      <c r="K73" s="11"/>
      <c r="L73" s="11"/>
      <c r="M73" s="11"/>
      <c r="N73" s="11"/>
      <c r="O73" s="11"/>
      <c r="P73" s="62"/>
      <c r="Q73" s="62"/>
      <c r="S73" s="71"/>
      <c r="T73" s="71"/>
      <c r="U73" s="71"/>
      <c r="W73" s="73"/>
      <c r="Y73" s="76"/>
    </row>
    <row r="74" spans="1:25">
      <c r="A74" s="1">
        <v>1968</v>
      </c>
      <c r="C74">
        <v>64.514501104313695</v>
      </c>
      <c r="D74">
        <v>71.495091281562992</v>
      </c>
      <c r="E74" s="11"/>
      <c r="F74" s="11"/>
      <c r="G74" s="11"/>
      <c r="I74" s="11"/>
      <c r="J74" s="11"/>
      <c r="K74" s="11"/>
      <c r="L74" s="11"/>
      <c r="M74" s="11"/>
      <c r="N74" s="11"/>
      <c r="O74" s="11"/>
      <c r="P74" s="62"/>
      <c r="Q74" s="62"/>
      <c r="S74" s="71"/>
      <c r="T74" s="71"/>
      <c r="U74" s="71"/>
      <c r="W74" s="73"/>
      <c r="Y74" s="76"/>
    </row>
    <row r="75" spans="1:25">
      <c r="A75" s="1">
        <v>1969</v>
      </c>
      <c r="E75" s="11"/>
      <c r="F75" s="11"/>
      <c r="G75" s="11"/>
      <c r="I75" s="11"/>
      <c r="J75" s="11"/>
      <c r="K75" s="11"/>
      <c r="L75" s="11"/>
      <c r="M75" s="11"/>
      <c r="N75" s="11"/>
      <c r="O75" s="11"/>
      <c r="P75" s="62"/>
      <c r="Q75" s="62"/>
      <c r="S75" s="71"/>
      <c r="T75" s="71"/>
      <c r="U75" s="71"/>
      <c r="W75" s="73"/>
      <c r="Y75" s="76"/>
    </row>
    <row r="76" spans="1:25">
      <c r="A76" s="1">
        <v>1970</v>
      </c>
      <c r="C76">
        <v>64.850575829754447</v>
      </c>
      <c r="D76">
        <v>72.094608352631923</v>
      </c>
      <c r="E76" s="11">
        <v>68.8</v>
      </c>
      <c r="F76" s="11"/>
      <c r="G76" s="11"/>
      <c r="I76" s="11">
        <v>2.92</v>
      </c>
      <c r="J76" s="11"/>
      <c r="K76" s="11"/>
      <c r="L76" s="11">
        <v>4.7E-2</v>
      </c>
      <c r="M76" s="11"/>
      <c r="N76" s="11"/>
      <c r="O76" s="11"/>
      <c r="P76" s="62"/>
      <c r="Q76" s="62"/>
      <c r="S76" s="71">
        <v>68.56</v>
      </c>
      <c r="T76" s="71">
        <v>65.5</v>
      </c>
      <c r="U76" s="71">
        <v>71.92</v>
      </c>
      <c r="W76" s="73">
        <v>2.8</v>
      </c>
      <c r="Y76" s="76">
        <v>27.78</v>
      </c>
    </row>
    <row r="77" spans="1:25">
      <c r="A77" s="1">
        <v>1971</v>
      </c>
      <c r="E77" s="11"/>
      <c r="F77" s="11"/>
      <c r="G77" s="11"/>
      <c r="I77" s="11"/>
      <c r="J77" s="11"/>
      <c r="K77" s="11"/>
      <c r="L77" s="11"/>
      <c r="M77" s="11"/>
      <c r="N77" s="11"/>
      <c r="O77" s="11"/>
      <c r="P77" s="62"/>
      <c r="Q77" s="62"/>
      <c r="S77" s="71"/>
      <c r="T77" s="71"/>
      <c r="U77" s="71"/>
      <c r="W77" s="73"/>
      <c r="Y77" s="76"/>
    </row>
    <row r="78" spans="1:25">
      <c r="A78" s="1">
        <v>1972</v>
      </c>
      <c r="C78">
        <v>64.835672084883825</v>
      </c>
      <c r="D78">
        <v>71.925582821281594</v>
      </c>
      <c r="E78" s="11"/>
      <c r="F78" s="11"/>
      <c r="G78" s="11"/>
      <c r="I78" s="11"/>
      <c r="J78" s="11"/>
      <c r="K78" s="11"/>
      <c r="L78" s="11"/>
      <c r="M78" s="11"/>
      <c r="N78" s="11"/>
      <c r="O78" s="11"/>
      <c r="P78" s="62"/>
      <c r="Q78" s="62"/>
      <c r="S78" s="71"/>
      <c r="T78" s="71"/>
      <c r="U78" s="71"/>
      <c r="W78" s="73"/>
      <c r="Y78" s="76"/>
    </row>
    <row r="79" spans="1:25">
      <c r="A79" s="1">
        <v>1973</v>
      </c>
      <c r="E79" s="11"/>
      <c r="F79" s="11"/>
      <c r="G79" s="11"/>
      <c r="I79" s="11"/>
      <c r="J79" s="11"/>
      <c r="K79" s="11"/>
      <c r="L79" s="11"/>
      <c r="M79" s="11"/>
      <c r="N79" s="11"/>
      <c r="O79" s="11"/>
      <c r="P79" s="62"/>
      <c r="Q79" s="62"/>
      <c r="S79" s="71"/>
      <c r="T79" s="71"/>
      <c r="U79" s="71"/>
      <c r="W79" s="73"/>
      <c r="Y79" s="76"/>
    </row>
    <row r="80" spans="1:25">
      <c r="A80" s="1">
        <v>1974</v>
      </c>
      <c r="C80">
        <v>65.701219945155643</v>
      </c>
      <c r="D80">
        <v>72.40489591806751</v>
      </c>
      <c r="E80" s="11"/>
      <c r="F80" s="11"/>
      <c r="G80" s="11"/>
      <c r="I80" s="11"/>
      <c r="J80" s="11"/>
      <c r="K80" s="11"/>
      <c r="L80" s="11"/>
      <c r="M80" s="11"/>
      <c r="N80" s="11"/>
      <c r="O80" s="11"/>
      <c r="P80" s="62"/>
      <c r="Q80" s="62"/>
      <c r="S80" s="71"/>
      <c r="T80" s="71"/>
      <c r="U80" s="71"/>
      <c r="W80" s="73"/>
      <c r="Y80" s="76"/>
    </row>
    <row r="81" spans="1:25">
      <c r="A81" s="1">
        <v>1975</v>
      </c>
      <c r="E81" s="11">
        <v>69.3</v>
      </c>
      <c r="F81" s="11"/>
      <c r="G81" s="11"/>
      <c r="I81" s="11">
        <v>2.96</v>
      </c>
      <c r="J81" s="11"/>
      <c r="K81" s="11"/>
      <c r="L81" s="11">
        <v>4.4999999999999998E-2</v>
      </c>
      <c r="M81" s="11"/>
      <c r="N81" s="11"/>
      <c r="O81" s="11"/>
      <c r="P81" s="62"/>
      <c r="Q81" s="62"/>
      <c r="S81" s="71">
        <v>68.77</v>
      </c>
      <c r="T81" s="71">
        <v>65.62</v>
      </c>
      <c r="U81" s="71">
        <v>72.2</v>
      </c>
      <c r="W81" s="73">
        <v>3</v>
      </c>
      <c r="Y81" s="76">
        <v>27.79</v>
      </c>
    </row>
    <row r="82" spans="1:25">
      <c r="A82" s="1">
        <v>1976</v>
      </c>
      <c r="C82">
        <v>65.668371702180863</v>
      </c>
      <c r="D82">
        <v>72.529076161769808</v>
      </c>
      <c r="E82" s="11"/>
      <c r="F82" s="11"/>
      <c r="G82" s="11"/>
      <c r="I82" s="11"/>
      <c r="J82" s="11"/>
      <c r="K82" s="11"/>
      <c r="L82" s="11"/>
      <c r="M82" s="11"/>
      <c r="N82" s="11"/>
      <c r="O82" s="11"/>
      <c r="P82" s="62"/>
      <c r="Q82" s="62"/>
      <c r="S82" s="71"/>
      <c r="T82" s="71"/>
      <c r="U82" s="71"/>
      <c r="W82" s="73"/>
      <c r="Y82" s="76"/>
    </row>
    <row r="83" spans="1:25">
      <c r="A83" s="1">
        <v>1977</v>
      </c>
      <c r="E83" s="11"/>
      <c r="F83" s="11"/>
      <c r="G83" s="11"/>
      <c r="I83" s="11"/>
      <c r="J83" s="11"/>
      <c r="K83" s="11"/>
      <c r="L83" s="11"/>
      <c r="M83" s="11"/>
      <c r="N83" s="11"/>
      <c r="O83" s="11"/>
      <c r="P83" s="62"/>
      <c r="Q83" s="62"/>
      <c r="S83" s="71"/>
      <c r="T83" s="71"/>
      <c r="U83" s="71"/>
      <c r="W83" s="73"/>
      <c r="Y83" s="76"/>
    </row>
    <row r="84" spans="1:25">
      <c r="A84" s="1">
        <v>1978</v>
      </c>
      <c r="C84">
        <v>66.625167852815878</v>
      </c>
      <c r="D84">
        <v>73.502877244870547</v>
      </c>
      <c r="E84" s="11"/>
      <c r="F84" s="11"/>
      <c r="G84" s="11"/>
      <c r="I84" s="11"/>
      <c r="J84" s="11"/>
      <c r="K84" s="11"/>
      <c r="L84" s="11"/>
      <c r="M84" s="11"/>
      <c r="N84" s="11"/>
      <c r="O84" s="11"/>
      <c r="P84" s="62"/>
      <c r="Q84" s="62"/>
      <c r="S84" s="71"/>
      <c r="T84" s="71"/>
      <c r="U84" s="71"/>
      <c r="W84" s="73"/>
      <c r="Y84" s="76"/>
    </row>
    <row r="85" spans="1:25">
      <c r="A85" s="1">
        <v>1979</v>
      </c>
      <c r="E85" s="11"/>
      <c r="F85" s="11"/>
      <c r="G85" s="11"/>
      <c r="I85" s="11"/>
      <c r="J85" s="11"/>
      <c r="K85" s="11"/>
      <c r="L85" s="11"/>
      <c r="M85" s="11"/>
      <c r="N85" s="11"/>
      <c r="O85" s="11"/>
      <c r="P85" s="62"/>
      <c r="Q85" s="62"/>
      <c r="S85" s="71"/>
      <c r="T85" s="71"/>
      <c r="U85" s="71"/>
      <c r="W85" s="73"/>
      <c r="Y85" s="76"/>
    </row>
    <row r="86" spans="1:25">
      <c r="A86" s="1">
        <v>1980</v>
      </c>
      <c r="C86">
        <v>66.934295840518089</v>
      </c>
      <c r="D86">
        <v>73.862353490538638</v>
      </c>
      <c r="E86" s="11">
        <v>70.099999999999994</v>
      </c>
      <c r="F86" s="11"/>
      <c r="G86" s="11"/>
      <c r="I86" s="11">
        <v>2.83</v>
      </c>
      <c r="J86" s="11"/>
      <c r="K86" s="11"/>
      <c r="L86" s="11">
        <v>3.5999999999999997E-2</v>
      </c>
      <c r="M86" s="11"/>
      <c r="N86" s="11"/>
      <c r="O86" s="11"/>
      <c r="P86" s="62"/>
      <c r="Q86" s="62"/>
      <c r="S86" s="71">
        <v>69.59</v>
      </c>
      <c r="T86" s="71">
        <v>66.31</v>
      </c>
      <c r="U86" s="71">
        <v>73.12</v>
      </c>
      <c r="W86" s="73">
        <v>2.887</v>
      </c>
      <c r="Y86" s="76">
        <v>27.58</v>
      </c>
    </row>
    <row r="87" spans="1:25">
      <c r="A87" s="1">
        <v>1981</v>
      </c>
      <c r="E87" s="11"/>
      <c r="F87" s="11"/>
      <c r="G87" s="11"/>
      <c r="I87" s="11"/>
      <c r="J87" s="11"/>
      <c r="K87" s="11"/>
      <c r="L87" s="11"/>
      <c r="M87" s="11"/>
      <c r="N87" s="11"/>
      <c r="O87" s="11"/>
      <c r="P87" s="62"/>
      <c r="Q87" s="62"/>
      <c r="S87" s="71"/>
      <c r="T87" s="71"/>
      <c r="U87" s="71"/>
      <c r="W87" s="73"/>
      <c r="Y87" s="76"/>
    </row>
    <row r="88" spans="1:25">
      <c r="A88" s="1">
        <v>1982</v>
      </c>
      <c r="C88">
        <v>68.079592180549824</v>
      </c>
      <c r="D88">
        <v>75.264311115384089</v>
      </c>
      <c r="E88" s="11"/>
      <c r="F88" s="11"/>
      <c r="G88" s="11"/>
      <c r="I88" s="11"/>
      <c r="J88" s="11"/>
      <c r="K88" s="11"/>
      <c r="L88" s="11"/>
      <c r="M88" s="11"/>
      <c r="N88" s="11"/>
      <c r="O88" s="11"/>
      <c r="P88" s="62"/>
      <c r="Q88" s="62"/>
      <c r="S88" s="71"/>
      <c r="T88" s="71"/>
      <c r="U88" s="71"/>
      <c r="W88" s="73"/>
      <c r="Y88" s="76"/>
    </row>
    <row r="89" spans="1:25">
      <c r="A89" s="1">
        <v>1983</v>
      </c>
      <c r="E89" s="11"/>
      <c r="F89" s="11"/>
      <c r="G89" s="11"/>
      <c r="I89" s="11"/>
      <c r="J89" s="11"/>
      <c r="K89" s="11"/>
      <c r="L89" s="11"/>
      <c r="M89" s="11"/>
      <c r="N89" s="11"/>
      <c r="O89" s="11"/>
      <c r="P89" s="62"/>
      <c r="Q89" s="62"/>
      <c r="S89" s="71"/>
      <c r="T89" s="71"/>
      <c r="U89" s="71"/>
      <c r="W89" s="73"/>
      <c r="Y89" s="76"/>
    </row>
    <row r="90" spans="1:25">
      <c r="A90" s="1">
        <v>1984</v>
      </c>
      <c r="C90">
        <v>68.158465152638328</v>
      </c>
      <c r="D90">
        <v>75.052804082916879</v>
      </c>
      <c r="E90" s="11"/>
      <c r="F90" s="11"/>
      <c r="G90" s="11"/>
      <c r="I90" s="11"/>
      <c r="J90" s="11"/>
      <c r="K90" s="11"/>
      <c r="L90" s="11"/>
      <c r="M90" s="11"/>
      <c r="N90" s="11"/>
      <c r="O90" s="11"/>
      <c r="P90" s="62"/>
      <c r="Q90" s="62"/>
      <c r="S90" s="71"/>
      <c r="T90" s="71"/>
      <c r="U90" s="71"/>
      <c r="W90" s="73"/>
      <c r="Y90" s="76"/>
    </row>
    <row r="91" spans="1:25">
      <c r="A91" s="1">
        <v>1985</v>
      </c>
      <c r="E91" s="11">
        <v>70.8</v>
      </c>
      <c r="F91" s="11">
        <v>68.680000000000007</v>
      </c>
      <c r="G91" s="11">
        <v>75.8</v>
      </c>
      <c r="I91" s="11">
        <v>2.67</v>
      </c>
      <c r="J91" s="11"/>
      <c r="K91" s="11"/>
      <c r="L91" s="11">
        <v>2.8000000000000001E-2</v>
      </c>
      <c r="M91" s="11">
        <v>3.2649999999999998E-2</v>
      </c>
      <c r="N91" s="11">
        <v>2.5600000000000001E-2</v>
      </c>
      <c r="O91" s="11"/>
      <c r="P91" s="62"/>
      <c r="Q91" s="62"/>
      <c r="S91" s="71">
        <v>70.98</v>
      </c>
      <c r="T91" s="71">
        <v>67.61</v>
      </c>
      <c r="U91" s="71">
        <v>74.540000000000006</v>
      </c>
      <c r="W91" s="73">
        <v>2.57</v>
      </c>
      <c r="Y91" s="76">
        <v>27.5</v>
      </c>
    </row>
    <row r="92" spans="1:25">
      <c r="A92" s="1">
        <v>1986</v>
      </c>
      <c r="C92">
        <v>68.722641095102972</v>
      </c>
      <c r="D92">
        <v>75.361543068058168</v>
      </c>
      <c r="E92" s="11"/>
      <c r="F92" s="11"/>
      <c r="G92" s="11"/>
      <c r="I92" s="11"/>
      <c r="J92" s="11"/>
      <c r="K92" s="11"/>
      <c r="L92" s="11"/>
      <c r="M92" s="11"/>
      <c r="N92" s="11"/>
      <c r="O92" s="11"/>
      <c r="P92" s="62"/>
      <c r="Q92" s="62"/>
      <c r="S92" s="71"/>
      <c r="T92" s="71"/>
      <c r="U92" s="71"/>
      <c r="W92" s="73"/>
      <c r="Y92" s="76"/>
    </row>
    <row r="93" spans="1:25">
      <c r="A93" s="1">
        <v>1987</v>
      </c>
      <c r="E93" s="11"/>
      <c r="F93" s="11"/>
      <c r="G93" s="11"/>
      <c r="I93" s="11"/>
      <c r="J93" s="11"/>
      <c r="K93" s="11"/>
      <c r="L93" s="11"/>
      <c r="M93" s="11"/>
      <c r="N93" s="11"/>
      <c r="O93" s="11"/>
      <c r="P93" s="62"/>
      <c r="Q93" s="62"/>
      <c r="S93" s="71"/>
      <c r="T93" s="71"/>
      <c r="U93" s="71"/>
      <c r="W93" s="73"/>
      <c r="Y93" s="76"/>
    </row>
    <row r="94" spans="1:25">
      <c r="A94" s="1">
        <v>1988</v>
      </c>
      <c r="C94">
        <v>68.69525212127995</v>
      </c>
      <c r="D94">
        <v>75.940693160759054</v>
      </c>
      <c r="E94" s="11"/>
      <c r="F94" s="11"/>
      <c r="G94" s="11"/>
      <c r="I94" s="11"/>
      <c r="J94" s="11"/>
      <c r="K94" s="11"/>
      <c r="L94" s="11"/>
      <c r="M94" s="11"/>
      <c r="N94" s="11"/>
      <c r="O94" s="11"/>
      <c r="P94" s="62"/>
      <c r="Q94" s="62"/>
      <c r="S94" s="71"/>
      <c r="T94" s="71"/>
      <c r="U94" s="71"/>
      <c r="W94" s="73"/>
      <c r="Y94" s="76"/>
    </row>
    <row r="95" spans="1:25">
      <c r="A95" s="1">
        <v>1989</v>
      </c>
      <c r="E95" s="11"/>
      <c r="F95" s="11"/>
      <c r="G95" s="11"/>
      <c r="I95" s="11"/>
      <c r="J95" s="11"/>
      <c r="K95" s="11"/>
      <c r="L95" s="11"/>
      <c r="M95" s="11"/>
      <c r="N95" s="11"/>
      <c r="O95" s="11"/>
      <c r="P95" s="62"/>
      <c r="Q95" s="62"/>
      <c r="S95" s="71"/>
      <c r="T95" s="71"/>
      <c r="U95" s="71"/>
      <c r="W95" s="73"/>
      <c r="Y95" s="76"/>
    </row>
    <row r="96" spans="1:25">
      <c r="A96" s="1">
        <v>1990</v>
      </c>
      <c r="C96">
        <v>69.360236073324842</v>
      </c>
      <c r="D96">
        <v>76.35763310949666</v>
      </c>
      <c r="E96" s="17">
        <v>72.618536585365902</v>
      </c>
      <c r="F96" s="11">
        <v>69.38</v>
      </c>
      <c r="G96" s="11">
        <v>76.06</v>
      </c>
      <c r="J96" s="11">
        <v>853</v>
      </c>
      <c r="K96" s="11"/>
      <c r="L96" s="17">
        <v>0.02</v>
      </c>
      <c r="M96" s="11">
        <v>2.283E-2</v>
      </c>
      <c r="N96" s="11">
        <v>1.8280000000000001E-2</v>
      </c>
      <c r="O96" s="11"/>
      <c r="P96" s="62">
        <v>39</v>
      </c>
      <c r="Q96" s="62"/>
      <c r="S96" s="71">
        <v>72.13</v>
      </c>
      <c r="T96" s="71">
        <v>68.58</v>
      </c>
      <c r="U96" s="71">
        <v>75.81</v>
      </c>
      <c r="W96" s="73">
        <v>2.5289999999999999</v>
      </c>
      <c r="Y96" s="76">
        <v>27.59</v>
      </c>
    </row>
    <row r="97" spans="1:25">
      <c r="A97" s="1">
        <v>1991</v>
      </c>
      <c r="E97" s="11"/>
      <c r="F97" s="11"/>
      <c r="G97" s="11"/>
      <c r="I97" s="11"/>
      <c r="J97" s="11"/>
      <c r="K97" s="11"/>
      <c r="L97" s="11"/>
      <c r="M97" s="11"/>
      <c r="N97" s="11"/>
      <c r="O97" s="11"/>
      <c r="P97" s="62"/>
      <c r="Q97" s="62"/>
      <c r="S97" s="71"/>
      <c r="T97" s="71"/>
      <c r="U97" s="71"/>
      <c r="W97" s="73"/>
      <c r="Y97" s="76"/>
    </row>
    <row r="98" spans="1:25">
      <c r="A98" s="1">
        <v>1992</v>
      </c>
      <c r="C98">
        <v>69.180474428561155</v>
      </c>
      <c r="D98">
        <v>76.693868142726657</v>
      </c>
      <c r="E98" s="11"/>
      <c r="F98" s="11"/>
      <c r="G98" s="11"/>
      <c r="I98" s="11"/>
      <c r="J98" s="11"/>
      <c r="K98" s="11"/>
      <c r="L98" s="11"/>
      <c r="M98" s="11"/>
      <c r="N98" s="11"/>
      <c r="O98" s="11"/>
      <c r="P98" s="62"/>
      <c r="Q98" s="62"/>
      <c r="S98" s="71"/>
      <c r="T98" s="71"/>
      <c r="U98" s="71"/>
      <c r="W98" s="73"/>
      <c r="Y98" s="76"/>
    </row>
    <row r="99" spans="1:25">
      <c r="A99" s="1">
        <v>1993</v>
      </c>
      <c r="E99" s="11"/>
      <c r="F99" s="11"/>
      <c r="G99" s="11"/>
      <c r="I99" s="11"/>
      <c r="J99" s="11"/>
      <c r="K99" s="11"/>
      <c r="L99" s="11"/>
      <c r="M99" s="11"/>
      <c r="N99" s="11"/>
      <c r="O99" s="11"/>
      <c r="P99" s="62"/>
      <c r="Q99" s="62"/>
      <c r="S99" s="71"/>
      <c r="T99" s="71"/>
      <c r="U99" s="71"/>
      <c r="W99" s="73"/>
      <c r="Y99" s="76"/>
    </row>
    <row r="100" spans="1:25">
      <c r="A100" s="1">
        <v>1994</v>
      </c>
      <c r="C100">
        <v>69.31010221689084</v>
      </c>
      <c r="D100">
        <v>77.155744771662114</v>
      </c>
      <c r="E100" s="11"/>
      <c r="F100" s="11"/>
      <c r="G100" s="11"/>
      <c r="I100" s="11"/>
      <c r="J100" s="11"/>
      <c r="K100" s="11"/>
      <c r="L100" s="11"/>
      <c r="M100" s="11"/>
      <c r="N100" s="11"/>
      <c r="O100" s="11"/>
      <c r="P100" s="62"/>
      <c r="Q100" s="62"/>
      <c r="S100" s="71"/>
      <c r="T100" s="71"/>
      <c r="U100" s="71"/>
      <c r="W100" s="73"/>
      <c r="Y100" s="76"/>
    </row>
    <row r="101" spans="1:25">
      <c r="A101" s="1">
        <v>1995</v>
      </c>
      <c r="E101" s="11"/>
      <c r="F101" s="11">
        <v>70.010000000000005</v>
      </c>
      <c r="G101" s="11">
        <v>76.66</v>
      </c>
      <c r="I101" s="11"/>
      <c r="J101" s="11">
        <v>503</v>
      </c>
      <c r="K101" s="11"/>
      <c r="L101" s="17">
        <v>0.02</v>
      </c>
      <c r="M101" s="11">
        <v>2.2030000000000001E-2</v>
      </c>
      <c r="N101" s="11">
        <v>1.7639999999999999E-2</v>
      </c>
      <c r="O101" s="11"/>
      <c r="P101" s="62"/>
      <c r="Q101" s="62"/>
      <c r="S101" s="71">
        <v>73.040000000000006</v>
      </c>
      <c r="T101" s="71">
        <v>69.22</v>
      </c>
      <c r="U101" s="71">
        <v>76.92</v>
      </c>
      <c r="W101" s="73">
        <v>2.4864999999999999</v>
      </c>
      <c r="Y101" s="76">
        <v>27.41</v>
      </c>
    </row>
    <row r="102" spans="1:25">
      <c r="A102" s="1">
        <v>1996</v>
      </c>
      <c r="C102">
        <v>69.890344870383714</v>
      </c>
      <c r="D102">
        <v>77.669277801278568</v>
      </c>
      <c r="E102" s="11"/>
      <c r="F102" s="11"/>
      <c r="G102" s="11"/>
      <c r="I102" s="11">
        <v>2.46</v>
      </c>
      <c r="J102" s="11"/>
      <c r="K102" s="11"/>
      <c r="L102" s="11"/>
      <c r="M102" s="11"/>
      <c r="N102" s="11"/>
      <c r="O102" s="11"/>
      <c r="P102" s="62"/>
      <c r="Q102" s="62"/>
      <c r="S102" s="71"/>
      <c r="T102" s="71"/>
      <c r="U102" s="71"/>
      <c r="W102" s="73"/>
      <c r="Y102" s="76"/>
    </row>
    <row r="103" spans="1:25">
      <c r="A103" s="1">
        <v>1997</v>
      </c>
      <c r="E103" s="11"/>
      <c r="F103" s="11"/>
      <c r="G103" s="11"/>
      <c r="I103" s="11"/>
      <c r="J103" s="11"/>
      <c r="K103" s="11"/>
      <c r="L103" s="11"/>
      <c r="M103" s="11"/>
      <c r="N103" s="11"/>
      <c r="O103" s="11"/>
      <c r="P103" s="62"/>
      <c r="Q103" s="62"/>
      <c r="S103" s="71"/>
      <c r="T103" s="71"/>
      <c r="U103" s="71"/>
      <c r="W103" s="73"/>
      <c r="Y103" s="76"/>
    </row>
    <row r="104" spans="1:25">
      <c r="A104" s="1">
        <v>1998</v>
      </c>
      <c r="C104">
        <v>70.067000783661271</v>
      </c>
      <c r="D104">
        <v>78.255935615801448</v>
      </c>
      <c r="E104" s="11"/>
      <c r="F104" s="11"/>
      <c r="G104" s="11"/>
      <c r="I104" s="11"/>
      <c r="J104" s="11"/>
      <c r="K104" s="11"/>
      <c r="L104" s="11"/>
      <c r="M104" s="11"/>
      <c r="N104" s="11"/>
      <c r="O104" s="11"/>
      <c r="P104" s="62"/>
      <c r="Q104" s="62"/>
      <c r="S104" s="71"/>
      <c r="T104" s="71"/>
      <c r="U104" s="71"/>
      <c r="W104" s="73"/>
      <c r="Y104" s="76"/>
    </row>
    <row r="105" spans="1:25">
      <c r="A105" s="1">
        <v>1999</v>
      </c>
      <c r="E105" s="11"/>
      <c r="F105" s="11"/>
      <c r="G105" s="11"/>
      <c r="I105" s="11"/>
      <c r="J105" s="11"/>
      <c r="K105" s="11"/>
      <c r="L105" s="11"/>
      <c r="M105" s="11"/>
      <c r="N105" s="11"/>
      <c r="O105" s="11"/>
      <c r="P105" s="62"/>
      <c r="Q105" s="62"/>
      <c r="S105" s="71"/>
      <c r="T105" s="71"/>
      <c r="U105" s="71"/>
      <c r="W105" s="73"/>
      <c r="Y105" s="76"/>
    </row>
    <row r="106" spans="1:25">
      <c r="A106" s="1">
        <v>2000</v>
      </c>
      <c r="C106">
        <v>70.959999999999994</v>
      </c>
      <c r="D106">
        <v>79.010000000000005</v>
      </c>
      <c r="E106" s="11"/>
      <c r="F106" s="11">
        <v>71.84</v>
      </c>
      <c r="G106" s="11">
        <v>78.400000000000006</v>
      </c>
      <c r="I106" s="12">
        <v>2.16</v>
      </c>
      <c r="J106" s="11">
        <v>272</v>
      </c>
      <c r="K106" s="11"/>
      <c r="L106" s="17">
        <v>1.4999999999999999E-2</v>
      </c>
      <c r="M106" s="11">
        <v>1.538E-2</v>
      </c>
      <c r="N106" s="11">
        <v>1.2359999999999999E-2</v>
      </c>
      <c r="O106" s="11"/>
      <c r="P106" s="62">
        <v>35</v>
      </c>
      <c r="Q106" s="62"/>
      <c r="S106" s="71">
        <v>74.239999999999995</v>
      </c>
      <c r="T106" s="71">
        <v>70.45</v>
      </c>
      <c r="U106" s="71">
        <v>77.989999999999995</v>
      </c>
      <c r="W106" s="73">
        <v>2.3005</v>
      </c>
      <c r="Y106" s="76">
        <v>27.15</v>
      </c>
    </row>
    <row r="107" spans="1:25">
      <c r="A107" s="1">
        <v>2001</v>
      </c>
      <c r="C107">
        <v>71.16</v>
      </c>
      <c r="D107">
        <v>78.77</v>
      </c>
      <c r="E107" s="11"/>
      <c r="F107" s="11"/>
      <c r="G107" s="11"/>
      <c r="I107" s="11"/>
      <c r="J107" s="11"/>
      <c r="K107" s="11"/>
      <c r="L107" s="11"/>
      <c r="M107" s="11"/>
      <c r="N107" s="11"/>
      <c r="O107" s="11"/>
      <c r="P107" s="62"/>
      <c r="Q107" s="62"/>
      <c r="S107" s="71"/>
      <c r="T107" s="71"/>
      <c r="U107" s="71"/>
      <c r="W107" s="73"/>
      <c r="Y107" s="76"/>
    </row>
    <row r="108" spans="1:25">
      <c r="A108" s="1">
        <v>2002</v>
      </c>
      <c r="C108">
        <v>71.09</v>
      </c>
      <c r="D108">
        <v>78.77</v>
      </c>
      <c r="E108" s="11"/>
      <c r="F108" s="11"/>
      <c r="G108" s="11"/>
      <c r="I108" s="11"/>
      <c r="J108" s="11"/>
      <c r="K108" s="11"/>
      <c r="L108" s="11"/>
      <c r="M108" s="11"/>
      <c r="N108" s="11"/>
      <c r="O108" s="11"/>
      <c r="P108" s="62"/>
      <c r="Q108" s="62"/>
      <c r="S108" s="71"/>
      <c r="T108" s="71"/>
      <c r="U108" s="71"/>
      <c r="W108" s="73"/>
      <c r="Y108" s="76"/>
    </row>
    <row r="109" spans="1:25">
      <c r="A109" s="1">
        <v>2003</v>
      </c>
      <c r="C109">
        <v>71.150000000000006</v>
      </c>
      <c r="D109">
        <v>78.790000000000006</v>
      </c>
      <c r="E109" s="11"/>
      <c r="F109" s="11"/>
      <c r="G109" s="11"/>
      <c r="I109" s="11"/>
      <c r="J109" s="11"/>
      <c r="K109" s="11"/>
      <c r="L109" s="11"/>
      <c r="M109" s="11"/>
      <c r="N109" s="11"/>
      <c r="O109" s="11"/>
      <c r="P109" s="62"/>
      <c r="Q109" s="62"/>
      <c r="S109" s="71"/>
      <c r="T109" s="71"/>
      <c r="U109" s="71"/>
      <c r="W109" s="73"/>
      <c r="Y109" s="76"/>
    </row>
    <row r="110" spans="1:25">
      <c r="A110" s="1">
        <v>2004</v>
      </c>
      <c r="C110">
        <v>71.67</v>
      </c>
      <c r="D110">
        <v>78.94</v>
      </c>
      <c r="E110" s="11"/>
      <c r="F110" s="11"/>
      <c r="G110" s="11"/>
      <c r="I110" s="11"/>
      <c r="J110" s="11"/>
      <c r="K110" s="11"/>
      <c r="L110" s="11"/>
      <c r="M110" s="11"/>
      <c r="N110" s="11"/>
      <c r="O110" s="11"/>
      <c r="P110" s="62"/>
      <c r="Q110" s="62"/>
      <c r="S110" s="71"/>
      <c r="T110" s="71"/>
      <c r="U110" s="71"/>
      <c r="W110" s="73"/>
      <c r="Y110" s="76"/>
    </row>
    <row r="111" spans="1:25">
      <c r="A111" s="1">
        <v>2005</v>
      </c>
      <c r="C111">
        <v>71.98</v>
      </c>
      <c r="D111">
        <v>79.42</v>
      </c>
      <c r="E111" s="11"/>
      <c r="F111" s="11"/>
      <c r="G111" s="11"/>
      <c r="I111" s="11">
        <v>1.91</v>
      </c>
      <c r="J111" s="11"/>
      <c r="K111" s="11"/>
      <c r="L111" s="11"/>
      <c r="M111" s="11"/>
      <c r="N111" s="11"/>
      <c r="O111" s="11"/>
      <c r="P111" s="62">
        <v>31</v>
      </c>
      <c r="Q111" s="62"/>
      <c r="S111" s="71">
        <v>75.319999999999993</v>
      </c>
      <c r="T111" s="71">
        <v>71.59</v>
      </c>
      <c r="U111" s="71">
        <v>78.94</v>
      </c>
      <c r="W111" s="73">
        <v>2.2004999999999999</v>
      </c>
      <c r="Y111" s="76">
        <v>27.57</v>
      </c>
    </row>
    <row r="112" spans="1:25">
      <c r="A112" s="1">
        <v>2006</v>
      </c>
      <c r="C112">
        <v>72.12</v>
      </c>
      <c r="D112">
        <v>79.52</v>
      </c>
      <c r="P112" s="62"/>
      <c r="Q112" s="62"/>
      <c r="S112" s="71"/>
      <c r="T112" s="71"/>
      <c r="U112" s="71"/>
      <c r="W112" s="73"/>
      <c r="Y112" s="76"/>
    </row>
    <row r="113" spans="1:25">
      <c r="A113" s="1">
        <v>2007</v>
      </c>
      <c r="C113">
        <v>72.260000000000005</v>
      </c>
      <c r="D113">
        <v>79.63</v>
      </c>
      <c r="P113" s="62"/>
      <c r="Q113" s="62"/>
      <c r="S113" s="71"/>
      <c r="T113" s="71"/>
      <c r="U113" s="71"/>
      <c r="W113" s="73"/>
      <c r="Y113" s="76"/>
    </row>
    <row r="114" spans="1:25">
      <c r="A114" s="1">
        <v>2008</v>
      </c>
      <c r="C114">
        <v>72.41</v>
      </c>
      <c r="D114">
        <v>79.73</v>
      </c>
      <c r="P114" s="62"/>
      <c r="Q114" s="62"/>
      <c r="S114" s="71"/>
      <c r="T114" s="71"/>
      <c r="U114" s="71"/>
      <c r="W114" s="73"/>
      <c r="Y114" s="76"/>
    </row>
    <row r="115" spans="1:25">
      <c r="A115" s="1">
        <v>2009</v>
      </c>
      <c r="C115">
        <v>72.56</v>
      </c>
      <c r="D115">
        <v>79.84</v>
      </c>
      <c r="P115" s="62"/>
      <c r="Q115" s="62"/>
      <c r="S115" s="71"/>
      <c r="T115" s="71"/>
      <c r="U115" s="71"/>
      <c r="W115" s="73"/>
      <c r="Y115" s="76"/>
    </row>
    <row r="116" spans="1:25">
      <c r="A116" s="1">
        <v>2010</v>
      </c>
      <c r="C116">
        <v>72.709999999999994</v>
      </c>
      <c r="D116">
        <v>79.94</v>
      </c>
      <c r="P116" s="62">
        <v>29</v>
      </c>
      <c r="Q116" s="62"/>
      <c r="S116" s="71">
        <v>76.2</v>
      </c>
      <c r="T116" s="71">
        <v>72.459999999999994</v>
      </c>
      <c r="U116" s="71">
        <v>79.709999999999994</v>
      </c>
      <c r="W116" s="73">
        <v>2.1150000000000002</v>
      </c>
      <c r="Y116" s="76">
        <v>27.62</v>
      </c>
    </row>
    <row r="117" spans="1:25">
      <c r="A117" s="1">
        <v>2011</v>
      </c>
      <c r="P117" s="62"/>
      <c r="Q117" s="62"/>
      <c r="S117" s="71"/>
      <c r="T117" s="71"/>
      <c r="U117" s="71"/>
      <c r="W117" s="73"/>
      <c r="Y117" s="76"/>
    </row>
    <row r="118" spans="1:25">
      <c r="P118" s="62"/>
      <c r="Q118" s="62"/>
      <c r="S118" s="71"/>
      <c r="T118" s="71"/>
      <c r="U118" s="71"/>
      <c r="W118" s="73"/>
      <c r="Y118" s="76"/>
    </row>
    <row r="119" spans="1:25" ht="31.5" customHeight="1">
      <c r="A119" s="49" t="s">
        <v>97</v>
      </c>
      <c r="C119" t="s">
        <v>36</v>
      </c>
      <c r="D119" t="s">
        <v>36</v>
      </c>
      <c r="E119" s="8" t="s">
        <v>38</v>
      </c>
      <c r="F119" s="8" t="s">
        <v>38</v>
      </c>
      <c r="G119" s="8" t="s">
        <v>38</v>
      </c>
      <c r="I119" s="8" t="s">
        <v>29</v>
      </c>
      <c r="J119" s="18" t="s">
        <v>37</v>
      </c>
      <c r="K119" s="18"/>
      <c r="L119" s="8" t="s">
        <v>35</v>
      </c>
      <c r="M119" s="8" t="s">
        <v>35</v>
      </c>
      <c r="N119" s="8" t="s">
        <v>35</v>
      </c>
      <c r="O119" s="8"/>
      <c r="P119" s="8" t="s">
        <v>127</v>
      </c>
      <c r="S119" s="127" t="s">
        <v>161</v>
      </c>
      <c r="T119" s="127"/>
      <c r="U119" s="127"/>
      <c r="W119" s="75" t="s">
        <v>163</v>
      </c>
      <c r="Y119" s="77" t="s">
        <v>165</v>
      </c>
    </row>
    <row r="120" spans="1:25" ht="30" customHeight="1">
      <c r="A120" s="49" t="s">
        <v>96</v>
      </c>
      <c r="C120" s="120" t="s">
        <v>100</v>
      </c>
      <c r="D120" s="120"/>
      <c r="E120" s="8" t="s">
        <v>99</v>
      </c>
      <c r="F120" s="8" t="s">
        <v>99</v>
      </c>
      <c r="G120" s="8" t="s">
        <v>99</v>
      </c>
      <c r="I120" s="8" t="s">
        <v>99</v>
      </c>
      <c r="J120" s="8" t="s">
        <v>99</v>
      </c>
      <c r="K120" s="8"/>
      <c r="L120" s="8" t="s">
        <v>99</v>
      </c>
      <c r="M120" s="8" t="s">
        <v>99</v>
      </c>
      <c r="N120" s="8" t="s">
        <v>99</v>
      </c>
      <c r="O120" s="8"/>
      <c r="P120" s="8" t="s">
        <v>99</v>
      </c>
      <c r="S120" s="127" t="s">
        <v>50</v>
      </c>
      <c r="T120" s="127"/>
      <c r="U120" s="127"/>
      <c r="W120" s="75" t="s">
        <v>50</v>
      </c>
      <c r="Y120" s="77" t="s">
        <v>50</v>
      </c>
    </row>
    <row r="121" spans="1:25" ht="30" customHeight="1">
      <c r="A121" s="49" t="s">
        <v>94</v>
      </c>
      <c r="C121" s="39"/>
      <c r="D121" s="39"/>
      <c r="E121" s="8"/>
      <c r="F121" s="8"/>
      <c r="G121" s="8"/>
      <c r="I121" s="8"/>
      <c r="J121" s="8"/>
      <c r="K121" s="8"/>
      <c r="L121" s="8"/>
      <c r="M121" s="8"/>
      <c r="N121" s="8"/>
      <c r="O121" s="8"/>
    </row>
    <row r="122" spans="1:25" ht="41" customHeight="1">
      <c r="A122" s="50" t="s">
        <v>95</v>
      </c>
      <c r="C122" s="120" t="s">
        <v>62</v>
      </c>
      <c r="D122" s="120"/>
    </row>
  </sheetData>
  <mergeCells count="14">
    <mergeCell ref="S3:U3"/>
    <mergeCell ref="S4:U4"/>
    <mergeCell ref="S119:U119"/>
    <mergeCell ref="S120:U120"/>
    <mergeCell ref="P4:Q4"/>
    <mergeCell ref="P3:Q3"/>
    <mergeCell ref="C120:D120"/>
    <mergeCell ref="C122:D122"/>
    <mergeCell ref="C3:G3"/>
    <mergeCell ref="I3:J3"/>
    <mergeCell ref="L3:N3"/>
    <mergeCell ref="L4:N4"/>
    <mergeCell ref="E4:G4"/>
    <mergeCell ref="C4:D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workbookViewId="0">
      <pane xSplit="1" ySplit="5" topLeftCell="B116" activePane="bottomRight" state="frozen"/>
      <selection pane="topRight" activeCell="B1" sqref="B1"/>
      <selection pane="bottomLeft" activeCell="A6" sqref="A6"/>
      <selection pane="bottomRight" activeCell="F119" sqref="F119"/>
    </sheetView>
  </sheetViews>
  <sheetFormatPr baseColWidth="10" defaultRowHeight="15" x14ac:dyDescent="0"/>
  <cols>
    <col min="1" max="1" width="17.1640625" customWidth="1"/>
    <col min="2" max="2" width="2.83203125" customWidth="1"/>
    <col min="6" max="6" width="30.1640625" customWidth="1"/>
  </cols>
  <sheetData>
    <row r="1" spans="1:6" ht="23">
      <c r="A1" s="30" t="s">
        <v>65</v>
      </c>
    </row>
    <row r="2" spans="1:6">
      <c r="A2" s="3"/>
    </row>
    <row r="3" spans="1:6">
      <c r="A3" s="3"/>
    </row>
    <row r="4" spans="1:6" ht="45">
      <c r="A4" s="4" t="s">
        <v>0</v>
      </c>
      <c r="C4" s="36" t="s">
        <v>19</v>
      </c>
      <c r="D4" s="36" t="s">
        <v>19</v>
      </c>
      <c r="F4" s="72" t="s">
        <v>157</v>
      </c>
    </row>
    <row r="5" spans="1:6" ht="30">
      <c r="A5" s="1"/>
      <c r="C5" s="37" t="s">
        <v>28</v>
      </c>
      <c r="D5" s="37" t="s">
        <v>28</v>
      </c>
      <c r="F5" s="37" t="s">
        <v>28</v>
      </c>
    </row>
    <row r="6" spans="1:6">
      <c r="A6" s="1">
        <v>1900</v>
      </c>
      <c r="D6" s="63"/>
      <c r="F6" s="69"/>
    </row>
    <row r="7" spans="1:6">
      <c r="A7" s="1">
        <v>1901</v>
      </c>
      <c r="D7" s="63"/>
      <c r="F7" s="69"/>
    </row>
    <row r="8" spans="1:6">
      <c r="A8" s="1">
        <v>1902</v>
      </c>
      <c r="D8" s="63"/>
      <c r="F8" s="69"/>
    </row>
    <row r="9" spans="1:6">
      <c r="A9" s="1">
        <v>1903</v>
      </c>
      <c r="D9" s="63"/>
      <c r="F9" s="69"/>
    </row>
    <row r="10" spans="1:6">
      <c r="A10" s="1">
        <v>1904</v>
      </c>
      <c r="D10" s="63"/>
      <c r="F10" s="69"/>
    </row>
    <row r="11" spans="1:6">
      <c r="A11" s="1">
        <v>1905</v>
      </c>
      <c r="D11" s="63"/>
      <c r="F11" s="69"/>
    </row>
    <row r="12" spans="1:6">
      <c r="A12" s="1">
        <v>1906</v>
      </c>
      <c r="D12" s="63"/>
      <c r="F12" s="69"/>
    </row>
    <row r="13" spans="1:6">
      <c r="A13" s="1">
        <v>1907</v>
      </c>
      <c r="D13" s="63"/>
      <c r="F13" s="69"/>
    </row>
    <row r="14" spans="1:6">
      <c r="A14" s="1">
        <v>1908</v>
      </c>
      <c r="D14" s="63"/>
      <c r="F14" s="69"/>
    </row>
    <row r="15" spans="1:6">
      <c r="A15" s="1">
        <v>1909</v>
      </c>
      <c r="D15" s="63"/>
      <c r="F15" s="69"/>
    </row>
    <row r="16" spans="1:6">
      <c r="A16" s="1">
        <v>1910</v>
      </c>
      <c r="D16" s="63"/>
      <c r="F16" s="69"/>
    </row>
    <row r="17" spans="1:6">
      <c r="A17" s="1">
        <v>1911</v>
      </c>
      <c r="D17" s="63"/>
      <c r="F17" s="69"/>
    </row>
    <row r="18" spans="1:6">
      <c r="A18" s="1">
        <v>1912</v>
      </c>
      <c r="D18" s="63"/>
      <c r="F18" s="69"/>
    </row>
    <row r="19" spans="1:6">
      <c r="A19" s="1">
        <v>1913</v>
      </c>
      <c r="D19" s="63"/>
      <c r="F19" s="69"/>
    </row>
    <row r="20" spans="1:6">
      <c r="A20" s="1">
        <v>1914</v>
      </c>
      <c r="D20" s="63"/>
      <c r="F20" s="69"/>
    </row>
    <row r="21" spans="1:6">
      <c r="A21" s="1">
        <v>1915</v>
      </c>
      <c r="D21" s="63"/>
      <c r="F21" s="69"/>
    </row>
    <row r="22" spans="1:6">
      <c r="A22" s="1">
        <v>1916</v>
      </c>
      <c r="D22" s="63"/>
      <c r="F22" s="69"/>
    </row>
    <row r="23" spans="1:6">
      <c r="A23" s="1">
        <v>1917</v>
      </c>
      <c r="D23" s="63"/>
      <c r="F23" s="69"/>
    </row>
    <row r="24" spans="1:6">
      <c r="A24" s="1">
        <v>1918</v>
      </c>
      <c r="D24" s="63"/>
      <c r="F24" s="69"/>
    </row>
    <row r="25" spans="1:6">
      <c r="A25" s="1">
        <v>1919</v>
      </c>
      <c r="D25" s="63"/>
      <c r="F25" s="69"/>
    </row>
    <row r="26" spans="1:6">
      <c r="A26" s="1">
        <v>1920</v>
      </c>
      <c r="D26" s="63"/>
      <c r="F26" s="69"/>
    </row>
    <row r="27" spans="1:6">
      <c r="A27" s="1">
        <v>1921</v>
      </c>
      <c r="D27" s="63"/>
      <c r="F27" s="69"/>
    </row>
    <row r="28" spans="1:6">
      <c r="A28" s="1">
        <v>1922</v>
      </c>
      <c r="D28" s="63"/>
      <c r="F28" s="69"/>
    </row>
    <row r="29" spans="1:6">
      <c r="A29" s="1">
        <v>1923</v>
      </c>
      <c r="D29" s="63"/>
      <c r="F29" s="69"/>
    </row>
    <row r="30" spans="1:6">
      <c r="A30" s="1">
        <v>1924</v>
      </c>
      <c r="D30" s="63"/>
      <c r="F30" s="69"/>
    </row>
    <row r="31" spans="1:6">
      <c r="A31" s="1">
        <v>1925</v>
      </c>
      <c r="D31" s="63"/>
      <c r="F31" s="69"/>
    </row>
    <row r="32" spans="1:6">
      <c r="A32" s="1">
        <v>1926</v>
      </c>
      <c r="D32" s="63"/>
      <c r="F32" s="69"/>
    </row>
    <row r="33" spans="1:6">
      <c r="A33" s="1">
        <v>1927</v>
      </c>
      <c r="D33" s="63"/>
      <c r="F33" s="69"/>
    </row>
    <row r="34" spans="1:6">
      <c r="A34" s="1">
        <v>1928</v>
      </c>
      <c r="D34" s="63"/>
      <c r="F34" s="69"/>
    </row>
    <row r="35" spans="1:6">
      <c r="A35" s="1">
        <v>1929</v>
      </c>
      <c r="D35" s="63"/>
      <c r="F35" s="69"/>
    </row>
    <row r="36" spans="1:6">
      <c r="A36" s="1">
        <v>1930</v>
      </c>
      <c r="D36" s="63"/>
      <c r="F36" s="69"/>
    </row>
    <row r="37" spans="1:6">
      <c r="A37" s="1">
        <v>1931</v>
      </c>
      <c r="D37" s="63"/>
      <c r="F37" s="69"/>
    </row>
    <row r="38" spans="1:6">
      <c r="A38" s="1">
        <v>1932</v>
      </c>
      <c r="D38" s="63"/>
      <c r="F38" s="69"/>
    </row>
    <row r="39" spans="1:6">
      <c r="A39" s="1">
        <v>1933</v>
      </c>
      <c r="D39" s="63"/>
      <c r="F39" s="69"/>
    </row>
    <row r="40" spans="1:6">
      <c r="A40" s="1">
        <v>1934</v>
      </c>
      <c r="D40" s="63"/>
      <c r="F40" s="69"/>
    </row>
    <row r="41" spans="1:6">
      <c r="A41" s="1">
        <v>1935</v>
      </c>
      <c r="D41" s="63"/>
      <c r="F41" s="69"/>
    </row>
    <row r="42" spans="1:6">
      <c r="A42" s="1">
        <v>1936</v>
      </c>
      <c r="D42" s="63"/>
      <c r="F42" s="69"/>
    </row>
    <row r="43" spans="1:6">
      <c r="A43" s="1">
        <v>1937</v>
      </c>
      <c r="D43" s="63"/>
      <c r="F43" s="69"/>
    </row>
    <row r="44" spans="1:6">
      <c r="A44" s="1">
        <v>1938</v>
      </c>
      <c r="D44" s="63"/>
      <c r="F44" s="69"/>
    </row>
    <row r="45" spans="1:6">
      <c r="A45" s="1">
        <v>1939</v>
      </c>
      <c r="D45" s="63"/>
      <c r="F45" s="69"/>
    </row>
    <row r="46" spans="1:6">
      <c r="A46" s="1">
        <v>1940</v>
      </c>
      <c r="D46" s="63"/>
      <c r="F46" s="69"/>
    </row>
    <row r="47" spans="1:6">
      <c r="A47" s="1">
        <v>1941</v>
      </c>
      <c r="D47" s="63"/>
      <c r="F47" s="69"/>
    </row>
    <row r="48" spans="1:6">
      <c r="A48" s="1">
        <v>1942</v>
      </c>
      <c r="D48" s="63"/>
      <c r="F48" s="69"/>
    </row>
    <row r="49" spans="1:6">
      <c r="A49" s="1">
        <v>1943</v>
      </c>
      <c r="D49" s="63"/>
      <c r="F49" s="69"/>
    </row>
    <row r="50" spans="1:6">
      <c r="A50" s="1">
        <v>1944</v>
      </c>
      <c r="D50" s="63"/>
      <c r="F50" s="69"/>
    </row>
    <row r="51" spans="1:6">
      <c r="A51" s="1">
        <v>1945</v>
      </c>
      <c r="D51" s="63"/>
      <c r="F51" s="69"/>
    </row>
    <row r="52" spans="1:6">
      <c r="A52" s="1">
        <v>1946</v>
      </c>
      <c r="D52" s="63"/>
      <c r="F52" s="69"/>
    </row>
    <row r="53" spans="1:6">
      <c r="A53" s="1">
        <v>1947</v>
      </c>
      <c r="D53" s="63"/>
      <c r="F53" s="69"/>
    </row>
    <row r="54" spans="1:6">
      <c r="A54" s="1">
        <v>1948</v>
      </c>
      <c r="D54" s="63"/>
      <c r="F54" s="69"/>
    </row>
    <row r="55" spans="1:6">
      <c r="A55" s="1">
        <v>1949</v>
      </c>
      <c r="D55" s="63"/>
      <c r="F55" s="69"/>
    </row>
    <row r="56" spans="1:6">
      <c r="A56" s="1">
        <v>1950</v>
      </c>
      <c r="D56" s="63"/>
      <c r="F56" s="69"/>
    </row>
    <row r="57" spans="1:6">
      <c r="A57" s="1">
        <v>1951</v>
      </c>
      <c r="D57" s="63"/>
      <c r="F57" s="69"/>
    </row>
    <row r="58" spans="1:6">
      <c r="A58" s="1">
        <v>1952</v>
      </c>
      <c r="D58" s="63"/>
      <c r="F58" s="69"/>
    </row>
    <row r="59" spans="1:6">
      <c r="A59" s="1">
        <v>1953</v>
      </c>
      <c r="D59" s="63"/>
      <c r="F59" s="69"/>
    </row>
    <row r="60" spans="1:6">
      <c r="A60" s="1">
        <v>1954</v>
      </c>
      <c r="D60" s="63"/>
      <c r="F60" s="69"/>
    </row>
    <row r="61" spans="1:6">
      <c r="A61" s="1">
        <v>1955</v>
      </c>
      <c r="D61" s="63"/>
      <c r="F61" s="69"/>
    </row>
    <row r="62" spans="1:6">
      <c r="A62" s="1">
        <v>1956</v>
      </c>
      <c r="D62" s="63"/>
      <c r="F62" s="69"/>
    </row>
    <row r="63" spans="1:6">
      <c r="A63" s="1">
        <v>1957</v>
      </c>
      <c r="D63" s="63"/>
      <c r="F63" s="69"/>
    </row>
    <row r="64" spans="1:6">
      <c r="A64" s="1">
        <v>1958</v>
      </c>
      <c r="D64" s="63"/>
      <c r="F64" s="69"/>
    </row>
    <row r="65" spans="1:6">
      <c r="A65" s="1">
        <v>1959</v>
      </c>
      <c r="C65" s="11"/>
      <c r="D65" s="63"/>
      <c r="F65" s="69"/>
    </row>
    <row r="66" spans="1:6">
      <c r="A66" s="1">
        <v>1960</v>
      </c>
      <c r="C66" s="11"/>
      <c r="D66" s="63"/>
      <c r="F66" s="69"/>
    </row>
    <row r="67" spans="1:6">
      <c r="A67" s="1">
        <v>1961</v>
      </c>
      <c r="C67" s="11"/>
      <c r="D67" s="63"/>
      <c r="F67" s="69"/>
    </row>
    <row r="68" spans="1:6">
      <c r="A68" s="1">
        <v>1962</v>
      </c>
      <c r="C68" s="11"/>
      <c r="D68" s="63"/>
      <c r="F68" s="69"/>
    </row>
    <row r="69" spans="1:6">
      <c r="A69" s="1">
        <v>1963</v>
      </c>
      <c r="C69" s="11"/>
      <c r="D69" s="63"/>
      <c r="F69" s="69"/>
    </row>
    <row r="70" spans="1:6">
      <c r="A70" s="1">
        <v>1964</v>
      </c>
      <c r="C70" s="11"/>
      <c r="D70" s="63"/>
      <c r="F70" s="69"/>
    </row>
    <row r="71" spans="1:6">
      <c r="A71" s="1">
        <v>1965</v>
      </c>
      <c r="C71" s="11"/>
      <c r="D71" s="63"/>
      <c r="F71" s="69"/>
    </row>
    <row r="72" spans="1:6">
      <c r="A72" s="1">
        <v>1966</v>
      </c>
      <c r="C72" s="11"/>
      <c r="D72" s="63"/>
      <c r="F72" s="69"/>
    </row>
    <row r="73" spans="1:6">
      <c r="A73" s="1">
        <v>1967</v>
      </c>
      <c r="C73" s="11"/>
      <c r="D73" s="63"/>
      <c r="F73" s="69"/>
    </row>
    <row r="74" spans="1:6">
      <c r="A74" s="1">
        <v>1968</v>
      </c>
      <c r="C74" s="11"/>
      <c r="D74" s="63"/>
      <c r="F74" s="69"/>
    </row>
    <row r="75" spans="1:6">
      <c r="A75" s="1">
        <v>1969</v>
      </c>
      <c r="C75" s="11"/>
      <c r="D75" s="63"/>
      <c r="F75" s="69"/>
    </row>
    <row r="76" spans="1:6">
      <c r="A76" s="1">
        <v>1970</v>
      </c>
      <c r="C76" s="11"/>
      <c r="D76" s="63"/>
      <c r="F76" s="69"/>
    </row>
    <row r="77" spans="1:6">
      <c r="A77" s="1">
        <v>1971</v>
      </c>
      <c r="C77" s="11"/>
      <c r="D77" s="63"/>
      <c r="F77" s="69"/>
    </row>
    <row r="78" spans="1:6">
      <c r="A78" s="1">
        <v>1972</v>
      </c>
      <c r="C78" s="11"/>
      <c r="D78" s="63"/>
      <c r="F78" s="69"/>
    </row>
    <row r="79" spans="1:6">
      <c r="A79" s="1">
        <v>1973</v>
      </c>
      <c r="C79" s="11"/>
      <c r="D79" s="63"/>
      <c r="F79" s="69"/>
    </row>
    <row r="80" spans="1:6">
      <c r="A80" s="1">
        <v>1974</v>
      </c>
      <c r="C80" s="11"/>
      <c r="D80" s="63"/>
      <c r="F80" s="69"/>
    </row>
    <row r="81" spans="1:6">
      <c r="A81" s="1">
        <v>1975</v>
      </c>
      <c r="C81" s="11"/>
      <c r="D81" s="63"/>
      <c r="F81" s="69"/>
    </row>
    <row r="82" spans="1:6">
      <c r="A82" s="1">
        <v>1976</v>
      </c>
      <c r="C82" s="11"/>
      <c r="D82" s="63"/>
      <c r="F82" s="69"/>
    </row>
    <row r="83" spans="1:6">
      <c r="A83" s="1">
        <v>1977</v>
      </c>
      <c r="C83" s="11"/>
      <c r="D83" s="63"/>
      <c r="F83" s="69"/>
    </row>
    <row r="84" spans="1:6">
      <c r="A84" s="1">
        <v>1978</v>
      </c>
      <c r="C84" s="11"/>
      <c r="D84" s="63"/>
      <c r="F84" s="69"/>
    </row>
    <row r="85" spans="1:6">
      <c r="A85" s="1">
        <v>1979</v>
      </c>
      <c r="C85" s="11"/>
      <c r="D85" s="63"/>
      <c r="F85" s="69"/>
    </row>
    <row r="86" spans="1:6">
      <c r="A86" s="1">
        <v>1980</v>
      </c>
      <c r="C86" s="11"/>
      <c r="D86" s="63"/>
      <c r="F86" s="69"/>
    </row>
    <row r="87" spans="1:6">
      <c r="A87" s="1">
        <v>1981</v>
      </c>
      <c r="C87" s="11"/>
      <c r="D87" s="63"/>
      <c r="F87" s="69"/>
    </row>
    <row r="88" spans="1:6">
      <c r="A88" s="1">
        <v>1982</v>
      </c>
      <c r="C88" s="11"/>
      <c r="D88" s="63"/>
      <c r="F88" s="69"/>
    </row>
    <row r="89" spans="1:6">
      <c r="A89" s="1">
        <v>1983</v>
      </c>
      <c r="C89" s="11"/>
      <c r="D89" s="63"/>
      <c r="F89" s="69"/>
    </row>
    <row r="90" spans="1:6">
      <c r="A90" s="1">
        <v>1984</v>
      </c>
      <c r="C90" s="11"/>
      <c r="D90" s="63"/>
      <c r="F90" s="69"/>
    </row>
    <row r="91" spans="1:6">
      <c r="A91" s="1">
        <v>1985</v>
      </c>
      <c r="C91" s="11"/>
      <c r="D91" s="63"/>
      <c r="F91" s="69"/>
    </row>
    <row r="92" spans="1:6">
      <c r="A92" s="1">
        <v>1986</v>
      </c>
      <c r="C92" s="11"/>
      <c r="D92" s="63"/>
      <c r="F92" s="69"/>
    </row>
    <row r="93" spans="1:6">
      <c r="A93" s="1">
        <v>1987</v>
      </c>
      <c r="C93" s="11"/>
      <c r="D93" s="63"/>
      <c r="F93" s="69"/>
    </row>
    <row r="94" spans="1:6">
      <c r="A94" s="1">
        <v>1988</v>
      </c>
      <c r="C94" s="11"/>
      <c r="D94" s="63"/>
      <c r="F94" s="69"/>
    </row>
    <row r="95" spans="1:6">
      <c r="A95" s="1">
        <v>1989</v>
      </c>
      <c r="C95" s="11"/>
      <c r="D95" s="63"/>
      <c r="F95" s="69"/>
    </row>
    <row r="96" spans="1:6">
      <c r="A96" s="1">
        <v>1990</v>
      </c>
      <c r="C96" s="16">
        <v>6</v>
      </c>
      <c r="D96" s="63"/>
      <c r="F96" s="69">
        <v>6.1</v>
      </c>
    </row>
    <row r="97" spans="1:6">
      <c r="A97" s="1">
        <v>1991</v>
      </c>
      <c r="C97" s="11"/>
      <c r="D97" s="63"/>
      <c r="F97" s="69"/>
    </row>
    <row r="98" spans="1:6">
      <c r="A98" s="1">
        <v>1992</v>
      </c>
      <c r="C98" s="11"/>
      <c r="D98" s="63"/>
      <c r="F98" s="69"/>
    </row>
    <row r="99" spans="1:6">
      <c r="A99" s="1">
        <v>1993</v>
      </c>
      <c r="C99" s="11"/>
      <c r="D99" s="63"/>
      <c r="F99" s="69"/>
    </row>
    <row r="100" spans="1:6">
      <c r="A100" s="1">
        <v>1994</v>
      </c>
      <c r="C100" s="11"/>
      <c r="D100" s="63"/>
      <c r="F100" s="69"/>
    </row>
    <row r="101" spans="1:6">
      <c r="A101" s="1">
        <v>1995</v>
      </c>
      <c r="C101" s="11"/>
      <c r="D101" s="63"/>
      <c r="F101" s="69"/>
    </row>
    <row r="102" spans="1:6">
      <c r="A102" s="1">
        <v>1996</v>
      </c>
      <c r="C102" s="11"/>
      <c r="D102" s="63"/>
      <c r="F102" s="69"/>
    </row>
    <row r="103" spans="1:6">
      <c r="A103" s="1">
        <v>1997</v>
      </c>
      <c r="C103" s="11"/>
      <c r="D103" s="63"/>
      <c r="F103" s="69">
        <v>7.1</v>
      </c>
    </row>
    <row r="104" spans="1:6">
      <c r="A104" s="1">
        <v>1998</v>
      </c>
      <c r="C104" s="11"/>
      <c r="D104" s="63"/>
      <c r="F104" s="69"/>
    </row>
    <row r="105" spans="1:6">
      <c r="A105" s="1">
        <v>1999</v>
      </c>
      <c r="C105" s="11"/>
      <c r="D105" s="63"/>
      <c r="F105" s="69"/>
    </row>
    <row r="106" spans="1:6">
      <c r="A106" s="1">
        <v>2000</v>
      </c>
      <c r="C106" s="11"/>
      <c r="D106" s="63">
        <v>13</v>
      </c>
      <c r="F106" s="69"/>
    </row>
    <row r="107" spans="1:6">
      <c r="A107" s="1">
        <v>2001</v>
      </c>
      <c r="C107" s="11"/>
      <c r="D107" s="63"/>
      <c r="F107" s="69"/>
    </row>
    <row r="108" spans="1:6">
      <c r="A108" s="1">
        <v>2002</v>
      </c>
      <c r="C108" s="11"/>
      <c r="D108" s="63"/>
      <c r="F108" s="69"/>
    </row>
    <row r="109" spans="1:6">
      <c r="A109" s="1">
        <v>2003</v>
      </c>
      <c r="C109" s="11"/>
      <c r="D109" s="63"/>
      <c r="F109" s="69"/>
    </row>
    <row r="110" spans="1:6">
      <c r="A110" s="1">
        <v>2004</v>
      </c>
      <c r="C110" s="11"/>
      <c r="D110" s="63"/>
      <c r="F110" s="69"/>
    </row>
    <row r="111" spans="1:6">
      <c r="A111" s="1">
        <v>2005</v>
      </c>
      <c r="C111" s="16">
        <v>12.1</v>
      </c>
      <c r="D111" s="63">
        <v>12.1</v>
      </c>
      <c r="F111" s="69"/>
    </row>
    <row r="112" spans="1:6">
      <c r="A112" s="1">
        <v>2006</v>
      </c>
      <c r="D112" s="63"/>
      <c r="F112" s="69"/>
    </row>
    <row r="113" spans="1:6">
      <c r="A113" s="1">
        <v>2007</v>
      </c>
      <c r="D113" s="63"/>
      <c r="F113" s="69"/>
    </row>
    <row r="114" spans="1:6">
      <c r="A114" s="1">
        <v>2008</v>
      </c>
      <c r="D114" s="63">
        <v>14.000000000000002</v>
      </c>
      <c r="F114" s="69"/>
    </row>
    <row r="115" spans="1:6">
      <c r="A115" s="1">
        <v>2009</v>
      </c>
      <c r="D115" s="63">
        <v>16.3</v>
      </c>
      <c r="F115" s="69"/>
    </row>
    <row r="116" spans="1:6">
      <c r="A116" s="1">
        <v>2010</v>
      </c>
      <c r="D116" s="63">
        <v>17.100000000000001</v>
      </c>
      <c r="F116" s="69"/>
    </row>
    <row r="117" spans="1:6">
      <c r="A117" s="1">
        <v>2011</v>
      </c>
      <c r="D117" s="63">
        <v>17.100000000000001</v>
      </c>
      <c r="F117" s="69"/>
    </row>
    <row r="118" spans="1:6">
      <c r="A118" s="1">
        <v>2012</v>
      </c>
      <c r="D118" s="69"/>
      <c r="F118" s="69"/>
    </row>
    <row r="119" spans="1:6">
      <c r="A119" s="1">
        <v>2013</v>
      </c>
      <c r="D119" s="69"/>
      <c r="F119" s="69">
        <v>12.1</v>
      </c>
    </row>
    <row r="121" spans="1:6">
      <c r="A121" s="49" t="s">
        <v>97</v>
      </c>
      <c r="C121" s="8" t="s">
        <v>35</v>
      </c>
      <c r="D121" s="8" t="s">
        <v>35</v>
      </c>
      <c r="F121" t="s">
        <v>35</v>
      </c>
    </row>
    <row r="122" spans="1:6" ht="45">
      <c r="A122" s="49" t="s">
        <v>96</v>
      </c>
      <c r="C122" s="8" t="s">
        <v>99</v>
      </c>
      <c r="D122" s="8" t="s">
        <v>99</v>
      </c>
      <c r="F122" s="8" t="s">
        <v>142</v>
      </c>
    </row>
    <row r="123" spans="1:6">
      <c r="A123" s="49" t="s">
        <v>94</v>
      </c>
      <c r="C123" s="8"/>
    </row>
    <row r="124" spans="1:6">
      <c r="A124" s="50" t="s">
        <v>95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workbookViewId="0">
      <pane xSplit="1" ySplit="5" topLeftCell="B118" activePane="bottomRight" state="frozen"/>
      <selection pane="topRight" activeCell="B1" sqref="B1"/>
      <selection pane="bottomLeft" activeCell="A6" sqref="A6"/>
      <selection pane="bottomRight" activeCell="V119" sqref="V119:X119"/>
    </sheetView>
  </sheetViews>
  <sheetFormatPr baseColWidth="10" defaultRowHeight="15" x14ac:dyDescent="0"/>
  <cols>
    <col min="1" max="1" width="17.1640625" customWidth="1"/>
    <col min="2" max="2" width="3.33203125" customWidth="1"/>
    <col min="10" max="11" width="11.83203125" bestFit="1" customWidth="1"/>
    <col min="12" max="12" width="12.83203125" bestFit="1" customWidth="1"/>
    <col min="15" max="15" width="2.83203125" customWidth="1"/>
    <col min="16" max="16" width="19.33203125" customWidth="1"/>
    <col min="17" max="17" width="16.5" customWidth="1"/>
  </cols>
  <sheetData>
    <row r="1" spans="1:24" ht="23">
      <c r="A1" s="30" t="s">
        <v>64</v>
      </c>
    </row>
    <row r="2" spans="1:24">
      <c r="A2" s="3"/>
    </row>
    <row r="3" spans="1:24" s="19" customFormat="1">
      <c r="A3" s="25"/>
      <c r="C3" s="102" t="s">
        <v>78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P3" s="131" t="s">
        <v>79</v>
      </c>
      <c r="Q3" s="132"/>
      <c r="S3" s="131" t="s">
        <v>79</v>
      </c>
      <c r="T3" s="132"/>
      <c r="V3" s="137" t="s">
        <v>140</v>
      </c>
      <c r="W3" s="138"/>
      <c r="X3" s="138"/>
    </row>
    <row r="4" spans="1:24" s="19" customFormat="1" ht="78.75" customHeight="1">
      <c r="A4" s="4" t="s">
        <v>0</v>
      </c>
      <c r="C4" s="130" t="s">
        <v>59</v>
      </c>
      <c r="D4" s="130"/>
      <c r="E4" s="130"/>
      <c r="F4" s="133" t="s">
        <v>59</v>
      </c>
      <c r="G4" s="133"/>
      <c r="H4" s="133"/>
      <c r="I4" s="134" t="s">
        <v>101</v>
      </c>
      <c r="J4" s="135"/>
      <c r="K4" s="136"/>
      <c r="L4" s="133" t="s">
        <v>102</v>
      </c>
      <c r="M4" s="133"/>
      <c r="N4" s="133"/>
      <c r="P4" s="33" t="s">
        <v>1</v>
      </c>
      <c r="Q4" s="33" t="s">
        <v>2</v>
      </c>
      <c r="S4" s="124" t="s">
        <v>129</v>
      </c>
      <c r="T4" s="126"/>
      <c r="V4" s="68" t="s">
        <v>107</v>
      </c>
      <c r="W4" s="68" t="s">
        <v>138</v>
      </c>
      <c r="X4" s="70" t="s">
        <v>139</v>
      </c>
    </row>
    <row r="5" spans="1:24" ht="45">
      <c r="A5" s="1"/>
      <c r="C5" t="s">
        <v>24</v>
      </c>
      <c r="D5" t="s">
        <v>25</v>
      </c>
      <c r="E5" t="s">
        <v>26</v>
      </c>
      <c r="F5" t="s">
        <v>24</v>
      </c>
      <c r="G5" t="s">
        <v>25</v>
      </c>
      <c r="H5" t="s">
        <v>26</v>
      </c>
      <c r="I5" t="s">
        <v>24</v>
      </c>
      <c r="J5" t="s">
        <v>25</v>
      </c>
      <c r="K5" t="s">
        <v>26</v>
      </c>
      <c r="L5" t="s">
        <v>24</v>
      </c>
      <c r="M5" t="s">
        <v>25</v>
      </c>
      <c r="N5" t="s">
        <v>26</v>
      </c>
      <c r="P5" s="6" t="s">
        <v>27</v>
      </c>
      <c r="Q5" s="6"/>
      <c r="S5" s="62" t="s">
        <v>127</v>
      </c>
      <c r="T5" s="62"/>
    </row>
    <row r="6" spans="1:24">
      <c r="A6" s="1">
        <v>1900</v>
      </c>
      <c r="S6" s="62"/>
      <c r="T6" s="62"/>
      <c r="V6" s="67"/>
      <c r="W6" s="67"/>
      <c r="X6" s="67"/>
    </row>
    <row r="7" spans="1:24">
      <c r="A7" s="1">
        <v>1901</v>
      </c>
      <c r="S7" s="62"/>
      <c r="T7" s="62"/>
      <c r="V7" s="67"/>
      <c r="W7" s="67"/>
      <c r="X7" s="67"/>
    </row>
    <row r="8" spans="1:24">
      <c r="A8" s="1">
        <v>1902</v>
      </c>
      <c r="S8" s="62"/>
      <c r="T8" s="62"/>
      <c r="V8" s="67"/>
      <c r="W8" s="67"/>
      <c r="X8" s="67"/>
    </row>
    <row r="9" spans="1:24">
      <c r="A9" s="1">
        <v>1903</v>
      </c>
      <c r="S9" s="62"/>
      <c r="T9" s="62"/>
      <c r="V9" s="67"/>
      <c r="W9" s="67"/>
      <c r="X9" s="67"/>
    </row>
    <row r="10" spans="1:24">
      <c r="A10" s="1">
        <v>1904</v>
      </c>
      <c r="S10" s="62"/>
      <c r="T10" s="62"/>
      <c r="V10" s="67"/>
      <c r="W10" s="67"/>
      <c r="X10" s="67"/>
    </row>
    <row r="11" spans="1:24">
      <c r="A11" s="1">
        <v>1905</v>
      </c>
      <c r="S11" s="62"/>
      <c r="T11" s="62"/>
      <c r="V11" s="67"/>
      <c r="W11" s="67"/>
      <c r="X11" s="67"/>
    </row>
    <row r="12" spans="1:24">
      <c r="A12" s="1">
        <v>1906</v>
      </c>
      <c r="S12" s="62"/>
      <c r="T12" s="62"/>
      <c r="V12" s="67"/>
      <c r="W12" s="67"/>
      <c r="X12" s="67"/>
    </row>
    <row r="13" spans="1:24">
      <c r="A13" s="1">
        <v>1907</v>
      </c>
      <c r="S13" s="62"/>
      <c r="T13" s="62"/>
      <c r="V13" s="67"/>
      <c r="W13" s="67"/>
      <c r="X13" s="67"/>
    </row>
    <row r="14" spans="1:24">
      <c r="A14" s="1">
        <v>1908</v>
      </c>
      <c r="F14" s="23">
        <v>380104.86014719086</v>
      </c>
      <c r="G14" s="23">
        <v>318506.41395484388</v>
      </c>
      <c r="H14" s="23">
        <v>61598.446192346986</v>
      </c>
      <c r="I14" s="23">
        <v>658126.40331744449</v>
      </c>
      <c r="J14" s="23">
        <v>336293.3252009353</v>
      </c>
      <c r="K14" s="23">
        <v>321833.07811650919</v>
      </c>
      <c r="L14" s="55">
        <f>F14/I14</f>
        <v>0.57755601086839981</v>
      </c>
      <c r="M14" s="55">
        <f t="shared" ref="M14:N14" si="0">G14/J14</f>
        <v>0.94710893760539627</v>
      </c>
      <c r="N14" s="55">
        <f t="shared" si="0"/>
        <v>0.19139874171059346</v>
      </c>
      <c r="S14" s="62"/>
      <c r="T14" s="62"/>
      <c r="V14" s="67"/>
      <c r="W14" s="67"/>
      <c r="X14" s="67"/>
    </row>
    <row r="15" spans="1:24">
      <c r="A15" s="1">
        <v>1909</v>
      </c>
      <c r="F15" s="23">
        <v>399141.6952002648</v>
      </c>
      <c r="G15" s="23">
        <v>333654.56496667757</v>
      </c>
      <c r="H15" s="23">
        <v>65487.130233587224</v>
      </c>
      <c r="I15" s="23">
        <v>694265.56844652293</v>
      </c>
      <c r="J15" s="23">
        <v>353549.20957942784</v>
      </c>
      <c r="K15" s="23">
        <v>340716.35886709508</v>
      </c>
      <c r="L15" s="55">
        <f>F15/I15</f>
        <v>0.57491212778040779</v>
      </c>
      <c r="M15" s="55">
        <f t="shared" ref="M15" si="1">G15/J15</f>
        <v>0.94372878209396538</v>
      </c>
      <c r="N15" s="55">
        <f t="shared" ref="N15" si="2">H15/K15</f>
        <v>0.19220424417347132</v>
      </c>
      <c r="S15" s="62"/>
      <c r="T15" s="62"/>
      <c r="V15" s="67"/>
      <c r="W15" s="67"/>
      <c r="X15" s="67"/>
    </row>
    <row r="16" spans="1:24">
      <c r="A16" s="1">
        <v>1910</v>
      </c>
      <c r="S16" s="62"/>
      <c r="T16" s="62"/>
      <c r="V16" s="67"/>
      <c r="W16" s="67"/>
      <c r="X16" s="67"/>
    </row>
    <row r="17" spans="1:24">
      <c r="A17" s="1">
        <v>1911</v>
      </c>
      <c r="S17" s="62"/>
      <c r="T17" s="62"/>
      <c r="V17" s="67"/>
      <c r="W17" s="67"/>
      <c r="X17" s="67"/>
    </row>
    <row r="18" spans="1:24">
      <c r="A18" s="1">
        <v>1912</v>
      </c>
      <c r="S18" s="62"/>
      <c r="T18" s="62"/>
      <c r="V18" s="67"/>
      <c r="W18" s="67"/>
      <c r="X18" s="67"/>
    </row>
    <row r="19" spans="1:24">
      <c r="A19" s="1">
        <v>1913</v>
      </c>
      <c r="S19" s="62"/>
      <c r="T19" s="62"/>
      <c r="V19" s="67"/>
      <c r="W19" s="67"/>
      <c r="X19" s="67"/>
    </row>
    <row r="20" spans="1:24">
      <c r="A20" s="1">
        <v>1914</v>
      </c>
      <c r="F20" s="23">
        <v>443140.54680647457</v>
      </c>
      <c r="G20" s="23">
        <v>368093.25711850933</v>
      </c>
      <c r="H20" s="23">
        <v>75047.289687965211</v>
      </c>
      <c r="I20" s="23">
        <v>777312.06023945485</v>
      </c>
      <c r="J20" s="23">
        <v>397331.8980990462</v>
      </c>
      <c r="K20" s="23">
        <v>379980.16214040865</v>
      </c>
      <c r="L20" s="55">
        <f>F20/I20</f>
        <v>0.57009349201395754</v>
      </c>
      <c r="M20" s="55">
        <f t="shared" ref="M20" si="3">G20/J20</f>
        <v>0.92641255051400806</v>
      </c>
      <c r="N20" s="55">
        <f t="shared" ref="N20" si="4">H20/K20</f>
        <v>0.19750317823232585</v>
      </c>
      <c r="S20" s="62"/>
      <c r="T20" s="62"/>
      <c r="V20" s="67"/>
      <c r="W20" s="67"/>
      <c r="X20" s="67"/>
    </row>
    <row r="21" spans="1:24">
      <c r="A21" s="1">
        <v>1915</v>
      </c>
      <c r="S21" s="62"/>
      <c r="T21" s="62"/>
      <c r="V21" s="67"/>
      <c r="W21" s="67"/>
      <c r="X21" s="67"/>
    </row>
    <row r="22" spans="1:24">
      <c r="A22" s="1">
        <v>1916</v>
      </c>
      <c r="S22" s="62"/>
      <c r="T22" s="62"/>
      <c r="V22" s="67"/>
      <c r="W22" s="67"/>
      <c r="X22" s="67"/>
    </row>
    <row r="23" spans="1:24">
      <c r="A23" s="1">
        <v>1917</v>
      </c>
      <c r="S23" s="62"/>
      <c r="T23" s="62"/>
      <c r="V23" s="67"/>
      <c r="W23" s="67"/>
      <c r="X23" s="67"/>
    </row>
    <row r="24" spans="1:24">
      <c r="A24" s="1">
        <v>1918</v>
      </c>
      <c r="S24" s="62"/>
      <c r="T24" s="62"/>
      <c r="V24" s="67"/>
      <c r="W24" s="67"/>
      <c r="X24" s="67"/>
    </row>
    <row r="25" spans="1:24">
      <c r="A25" s="1">
        <v>1919</v>
      </c>
      <c r="F25" s="23">
        <v>482415.1812692348</v>
      </c>
      <c r="G25" s="23">
        <v>396459.86463607213</v>
      </c>
      <c r="H25" s="23">
        <v>85955.316633162671</v>
      </c>
      <c r="I25" s="23">
        <v>859226.34793256107</v>
      </c>
      <c r="J25" s="23">
        <v>435328.81598772644</v>
      </c>
      <c r="K25" s="23">
        <v>423897.53194483463</v>
      </c>
      <c r="L25" s="55">
        <f>F25/I25</f>
        <v>0.56145296571736247</v>
      </c>
      <c r="M25" s="55">
        <f t="shared" ref="M25" si="5">G25/J25</f>
        <v>0.91071358034624073</v>
      </c>
      <c r="N25" s="55">
        <f t="shared" ref="N25" si="6">H25/K25</f>
        <v>0.20277380771433404</v>
      </c>
      <c r="S25" s="62"/>
      <c r="T25" s="62"/>
      <c r="V25" s="67"/>
      <c r="W25" s="67"/>
      <c r="X25" s="67"/>
    </row>
    <row r="26" spans="1:24">
      <c r="A26" s="1">
        <v>1920</v>
      </c>
      <c r="C26">
        <v>516923</v>
      </c>
      <c r="D26">
        <v>424474</v>
      </c>
      <c r="E26">
        <v>92449</v>
      </c>
      <c r="S26" s="62"/>
      <c r="T26" s="62"/>
      <c r="V26" s="67"/>
      <c r="W26" s="67"/>
      <c r="X26" s="67"/>
    </row>
    <row r="27" spans="1:24">
      <c r="A27" s="1">
        <v>1921</v>
      </c>
      <c r="S27" s="62"/>
      <c r="T27" s="62"/>
      <c r="V27" s="67"/>
      <c r="W27" s="67"/>
      <c r="X27" s="67"/>
    </row>
    <row r="28" spans="1:24">
      <c r="A28" s="1">
        <v>1922</v>
      </c>
      <c r="S28" s="62"/>
      <c r="T28" s="62"/>
      <c r="V28" s="67"/>
      <c r="W28" s="67"/>
      <c r="X28" s="67"/>
    </row>
    <row r="29" spans="1:24">
      <c r="A29" s="1">
        <v>1923</v>
      </c>
      <c r="S29" s="62"/>
      <c r="T29" s="62"/>
      <c r="V29" s="67"/>
      <c r="W29" s="67"/>
      <c r="X29" s="67"/>
    </row>
    <row r="30" spans="1:24">
      <c r="A30" s="1">
        <v>1924</v>
      </c>
      <c r="F30" s="23">
        <v>541587.98039830336</v>
      </c>
      <c r="G30" s="23">
        <v>443179.61369234731</v>
      </c>
      <c r="H30" s="23">
        <v>98408.366705956054</v>
      </c>
      <c r="I30" s="23">
        <v>965966.283028926</v>
      </c>
      <c r="J30" s="23">
        <v>493572.48233816039</v>
      </c>
      <c r="K30" s="23">
        <v>472393.80069076561</v>
      </c>
      <c r="L30" s="55">
        <f>F30/I30</f>
        <v>0.56066965267159896</v>
      </c>
      <c r="M30" s="55">
        <f t="shared" ref="M30" si="7">G30/J30</f>
        <v>0.89790178656822384</v>
      </c>
      <c r="N30" s="55">
        <f t="shared" ref="N30" si="8">H30/K30</f>
        <v>0.20831849732586838</v>
      </c>
      <c r="S30" s="62"/>
      <c r="T30" s="62"/>
      <c r="V30" s="67"/>
      <c r="W30" s="67"/>
      <c r="X30" s="67"/>
    </row>
    <row r="31" spans="1:24">
      <c r="A31" s="1">
        <v>1925</v>
      </c>
      <c r="S31" s="62"/>
      <c r="T31" s="62"/>
      <c r="V31" s="67"/>
      <c r="W31" s="67"/>
      <c r="X31" s="67"/>
    </row>
    <row r="32" spans="1:24">
      <c r="A32" s="1">
        <v>1926</v>
      </c>
      <c r="S32" s="62"/>
      <c r="T32" s="62"/>
      <c r="V32" s="67"/>
      <c r="W32" s="67"/>
      <c r="X32" s="67"/>
    </row>
    <row r="33" spans="1:24">
      <c r="A33" s="1">
        <v>1927</v>
      </c>
      <c r="S33" s="62"/>
      <c r="T33" s="62"/>
      <c r="V33" s="67"/>
      <c r="W33" s="67"/>
      <c r="X33" s="67"/>
    </row>
    <row r="34" spans="1:24">
      <c r="A34" s="1">
        <v>1928</v>
      </c>
      <c r="S34" s="62"/>
      <c r="T34" s="62"/>
      <c r="V34" s="67"/>
      <c r="W34" s="67"/>
      <c r="X34" s="67"/>
    </row>
    <row r="35" spans="1:24">
      <c r="A35" s="1">
        <v>1929</v>
      </c>
      <c r="F35" s="23">
        <v>626673.669910533</v>
      </c>
      <c r="G35" s="23">
        <v>511178.94424790249</v>
      </c>
      <c r="H35" s="23">
        <v>115494.72566263056</v>
      </c>
      <c r="I35" s="23">
        <v>1118269.1978256726</v>
      </c>
      <c r="J35" s="23">
        <v>577888.98681233975</v>
      </c>
      <c r="K35" s="23">
        <v>540380.21101333271</v>
      </c>
      <c r="L35" s="55">
        <f>F35/I35</f>
        <v>0.56039607558628779</v>
      </c>
      <c r="M35" s="55">
        <f t="shared" ref="M35" si="9">G35/J35</f>
        <v>0.88456253002429985</v>
      </c>
      <c r="N35" s="55">
        <f t="shared" ref="N35" si="10">H35/K35</f>
        <v>0.21372863644664622</v>
      </c>
      <c r="S35" s="62"/>
      <c r="T35" s="62"/>
      <c r="V35" s="67"/>
      <c r="W35" s="67"/>
      <c r="X35" s="67"/>
    </row>
    <row r="36" spans="1:24">
      <c r="A36" s="1">
        <v>1930</v>
      </c>
      <c r="C36">
        <v>683400</v>
      </c>
      <c r="D36">
        <v>559408</v>
      </c>
      <c r="E36">
        <v>123992</v>
      </c>
      <c r="S36" s="62"/>
      <c r="T36" s="62"/>
      <c r="V36" s="67"/>
      <c r="W36" s="67"/>
      <c r="X36" s="67"/>
    </row>
    <row r="37" spans="1:24">
      <c r="A37" s="1">
        <v>1931</v>
      </c>
      <c r="S37" s="62"/>
      <c r="T37" s="62"/>
      <c r="V37" s="67"/>
      <c r="W37" s="67"/>
      <c r="X37" s="67"/>
    </row>
    <row r="38" spans="1:24">
      <c r="A38" s="1">
        <v>1932</v>
      </c>
      <c r="S38" s="62"/>
      <c r="T38" s="62"/>
      <c r="V38" s="67"/>
      <c r="W38" s="67"/>
      <c r="X38" s="67"/>
    </row>
    <row r="39" spans="1:24">
      <c r="A39" s="1">
        <v>1933</v>
      </c>
      <c r="S39" s="62"/>
      <c r="T39" s="62"/>
      <c r="V39" s="67"/>
      <c r="W39" s="67"/>
      <c r="X39" s="67"/>
    </row>
    <row r="40" spans="1:24">
      <c r="A40" s="1">
        <v>1934</v>
      </c>
      <c r="F40" s="23">
        <v>692040.69353157142</v>
      </c>
      <c r="G40" s="23">
        <v>559080.18101605482</v>
      </c>
      <c r="H40" s="23">
        <v>132960.51251551654</v>
      </c>
      <c r="I40" s="23">
        <v>1243387.219090533</v>
      </c>
      <c r="J40" s="23">
        <v>638652.8248544723</v>
      </c>
      <c r="K40" s="23">
        <v>604734.39423606056</v>
      </c>
      <c r="L40" s="55">
        <f>F40/I40</f>
        <v>0.55657697208578338</v>
      </c>
      <c r="M40" s="55">
        <f t="shared" ref="M40" si="11">G40/J40</f>
        <v>0.87540547737098096</v>
      </c>
      <c r="N40" s="55">
        <f t="shared" ref="N40" si="12">H40/K40</f>
        <v>0.21986596724580357</v>
      </c>
      <c r="S40" s="62"/>
      <c r="T40" s="62"/>
      <c r="V40" s="67"/>
      <c r="W40" s="67"/>
      <c r="X40" s="67"/>
    </row>
    <row r="41" spans="1:24">
      <c r="A41" s="1">
        <v>1935</v>
      </c>
      <c r="S41" s="62"/>
      <c r="T41" s="62"/>
      <c r="V41" s="67"/>
      <c r="W41" s="67"/>
      <c r="X41" s="67"/>
    </row>
    <row r="42" spans="1:24">
      <c r="A42" s="1">
        <v>1936</v>
      </c>
      <c r="S42" s="62"/>
      <c r="T42" s="62"/>
      <c r="V42" s="67"/>
      <c r="W42" s="67"/>
      <c r="X42" s="67"/>
    </row>
    <row r="43" spans="1:24">
      <c r="A43" s="1">
        <v>1937</v>
      </c>
      <c r="S43" s="62"/>
      <c r="T43" s="62"/>
      <c r="V43" s="67"/>
      <c r="W43" s="67"/>
      <c r="X43" s="67"/>
    </row>
    <row r="44" spans="1:24">
      <c r="A44" s="1">
        <v>1938</v>
      </c>
      <c r="S44" s="62"/>
      <c r="T44" s="62"/>
      <c r="V44" s="67"/>
      <c r="W44" s="67"/>
      <c r="X44" s="67"/>
    </row>
    <row r="45" spans="1:24">
      <c r="A45" s="1">
        <v>1939</v>
      </c>
      <c r="F45" s="23">
        <v>757199.53623605764</v>
      </c>
      <c r="G45" s="23">
        <v>606783.84611311299</v>
      </c>
      <c r="H45" s="23">
        <v>150415.69012294462</v>
      </c>
      <c r="I45" s="23">
        <v>1374566.3696659869</v>
      </c>
      <c r="J45" s="23">
        <v>703436.47858176276</v>
      </c>
      <c r="K45" s="23">
        <v>671129.89108422422</v>
      </c>
      <c r="L45" s="55">
        <f>F45/I45</f>
        <v>0.5508642965126912</v>
      </c>
      <c r="M45" s="55">
        <f t="shared" ref="M45" si="13">G45/J45</f>
        <v>0.86259934562461638</v>
      </c>
      <c r="N45" s="55">
        <f t="shared" ref="N45" si="14">H45/K45</f>
        <v>0.22412306786089495</v>
      </c>
      <c r="S45" s="62"/>
      <c r="T45" s="62"/>
      <c r="V45" s="67"/>
      <c r="W45" s="67"/>
      <c r="X45" s="67"/>
    </row>
    <row r="46" spans="1:24">
      <c r="A46" s="1">
        <v>1940</v>
      </c>
      <c r="C46">
        <v>806266</v>
      </c>
      <c r="D46">
        <v>651839</v>
      </c>
      <c r="E46">
        <v>154427</v>
      </c>
      <c r="S46" s="62"/>
      <c r="T46" s="62"/>
      <c r="V46" s="67"/>
      <c r="W46" s="67"/>
      <c r="X46" s="67"/>
    </row>
    <row r="47" spans="1:24">
      <c r="A47" s="1">
        <v>1941</v>
      </c>
      <c r="S47" s="62"/>
      <c r="T47" s="62"/>
      <c r="V47" s="67"/>
      <c r="W47" s="67"/>
      <c r="X47" s="67"/>
    </row>
    <row r="48" spans="1:24">
      <c r="A48" s="1">
        <v>1942</v>
      </c>
      <c r="S48" s="62"/>
      <c r="T48" s="62"/>
      <c r="V48" s="67"/>
      <c r="W48" s="67"/>
      <c r="X48" s="67"/>
    </row>
    <row r="49" spans="1:24">
      <c r="A49" s="1">
        <v>1943</v>
      </c>
      <c r="S49" s="62"/>
      <c r="T49" s="62"/>
      <c r="V49" s="67"/>
      <c r="W49" s="67"/>
      <c r="X49" s="67"/>
    </row>
    <row r="50" spans="1:24">
      <c r="A50" s="1">
        <v>1944</v>
      </c>
      <c r="F50" s="23">
        <v>824248.63168769819</v>
      </c>
      <c r="G50" s="23">
        <v>657107.09739667131</v>
      </c>
      <c r="H50" s="23">
        <v>167141.53429102688</v>
      </c>
      <c r="I50" s="23">
        <v>1507910.4875045321</v>
      </c>
      <c r="J50" s="23">
        <v>774593.44595514552</v>
      </c>
      <c r="K50" s="23">
        <v>733317.04154938646</v>
      </c>
      <c r="L50" s="55">
        <f>F50/I50</f>
        <v>0.54661641955402929</v>
      </c>
      <c r="M50" s="55">
        <f t="shared" ref="M50" si="15">G50/J50</f>
        <v>0.84832514505257317</v>
      </c>
      <c r="N50" s="55">
        <f t="shared" ref="N50" si="16">H50/K50</f>
        <v>0.22792533763825051</v>
      </c>
      <c r="S50" s="62"/>
      <c r="T50" s="62"/>
      <c r="V50" s="67"/>
      <c r="W50" s="67"/>
      <c r="X50" s="67"/>
    </row>
    <row r="51" spans="1:24">
      <c r="A51" s="1">
        <v>1945</v>
      </c>
      <c r="S51" s="62"/>
      <c r="T51" s="62"/>
      <c r="V51" s="67"/>
      <c r="W51" s="67"/>
      <c r="X51" s="67"/>
    </row>
    <row r="52" spans="1:24">
      <c r="A52" s="1">
        <v>1946</v>
      </c>
      <c r="S52" s="62"/>
      <c r="T52" s="62"/>
      <c r="V52" s="67"/>
      <c r="W52" s="67"/>
      <c r="X52" s="67"/>
    </row>
    <row r="53" spans="1:24">
      <c r="A53" s="1">
        <v>1947</v>
      </c>
      <c r="S53" s="62"/>
      <c r="T53" s="62"/>
      <c r="V53" s="67"/>
      <c r="W53" s="67"/>
      <c r="X53" s="67"/>
    </row>
    <row r="54" spans="1:24">
      <c r="A54" s="1">
        <v>1948</v>
      </c>
      <c r="S54" s="62"/>
      <c r="T54" s="62"/>
      <c r="V54" s="67"/>
      <c r="W54" s="67"/>
      <c r="X54" s="67"/>
    </row>
    <row r="55" spans="1:24">
      <c r="A55" s="1">
        <v>1949</v>
      </c>
      <c r="F55" s="23">
        <v>867633.8820466008</v>
      </c>
      <c r="G55" s="23">
        <v>683352.32425073604</v>
      </c>
      <c r="H55" s="23">
        <v>184281.55779586473</v>
      </c>
      <c r="I55" s="23">
        <v>1621375.3503458588</v>
      </c>
      <c r="J55" s="23">
        <v>823860.50624075916</v>
      </c>
      <c r="K55" s="23">
        <v>797514.84410509979</v>
      </c>
      <c r="L55" s="55">
        <f>F55/I55</f>
        <v>0.53512216147946501</v>
      </c>
      <c r="M55" s="55">
        <f t="shared" ref="M55" si="17">G55/J55</f>
        <v>0.82945148975382244</v>
      </c>
      <c r="N55" s="55">
        <f t="shared" ref="N55" si="18">H55/K55</f>
        <v>0.23106975269237665</v>
      </c>
      <c r="S55" s="62"/>
      <c r="T55" s="62"/>
      <c r="V55" s="67"/>
      <c r="W55" s="67"/>
      <c r="X55" s="67"/>
    </row>
    <row r="56" spans="1:24">
      <c r="A56" s="1">
        <v>1950</v>
      </c>
      <c r="C56">
        <v>904525</v>
      </c>
      <c r="D56">
        <v>722945</v>
      </c>
      <c r="E56">
        <v>181580</v>
      </c>
      <c r="F56" s="23">
        <v>824248.75963987014</v>
      </c>
      <c r="G56" s="23">
        <v>645648.6317076626</v>
      </c>
      <c r="H56" s="23">
        <v>178600.1279322076</v>
      </c>
      <c r="I56" s="23">
        <v>1612709.2751635578</v>
      </c>
      <c r="J56" s="23">
        <v>817353.3157174096</v>
      </c>
      <c r="K56" s="23">
        <v>795355.95944614813</v>
      </c>
      <c r="L56" s="55">
        <f t="shared" ref="L56:L102" si="19">F56/I56</f>
        <v>0.51109568992605714</v>
      </c>
      <c r="M56" s="55">
        <f t="shared" ref="M56:M102" si="20">G56/J56</f>
        <v>0.7899259956399175</v>
      </c>
      <c r="N56" s="55">
        <f t="shared" ref="N56:N102" si="21">H56/K56</f>
        <v>0.22455370555917767</v>
      </c>
      <c r="S56" s="62"/>
      <c r="T56" s="62"/>
      <c r="V56" s="67"/>
      <c r="W56" s="67"/>
      <c r="X56" s="67"/>
    </row>
    <row r="57" spans="1:24">
      <c r="A57" s="1">
        <v>1951</v>
      </c>
      <c r="F57" s="23">
        <v>837674.90291432128</v>
      </c>
      <c r="G57" s="23">
        <v>654357.46500044956</v>
      </c>
      <c r="H57" s="23">
        <v>183317.43791387172</v>
      </c>
      <c r="I57" s="23">
        <v>1641574.1450960385</v>
      </c>
      <c r="J57" s="23">
        <v>830457.70092470711</v>
      </c>
      <c r="K57" s="23">
        <v>811116.44417133124</v>
      </c>
      <c r="L57" s="55">
        <f t="shared" si="19"/>
        <v>0.51028758305968203</v>
      </c>
      <c r="M57" s="55">
        <f t="shared" si="20"/>
        <v>0.78794797648553139</v>
      </c>
      <c r="N57" s="55">
        <f t="shared" si="21"/>
        <v>0.22600631417497163</v>
      </c>
      <c r="S57" s="62"/>
      <c r="T57" s="62"/>
      <c r="V57" s="67"/>
      <c r="W57" s="67"/>
      <c r="X57" s="67"/>
    </row>
    <row r="58" spans="1:24">
      <c r="A58" s="1">
        <v>1952</v>
      </c>
      <c r="F58" s="23">
        <v>850402.6435661288</v>
      </c>
      <c r="G58" s="23">
        <v>662451.28791169671</v>
      </c>
      <c r="H58" s="23">
        <v>187951.35565443209</v>
      </c>
      <c r="I58" s="23">
        <v>1669015.1803646532</v>
      </c>
      <c r="J58" s="23">
        <v>842743.14344076964</v>
      </c>
      <c r="K58" s="23">
        <v>826272.0369238836</v>
      </c>
      <c r="L58" s="55">
        <f t="shared" si="19"/>
        <v>0.50952361223001541</v>
      </c>
      <c r="M58" s="55">
        <f t="shared" si="20"/>
        <v>0.78606547329121712</v>
      </c>
      <c r="N58" s="55">
        <f t="shared" si="21"/>
        <v>0.22746909886258951</v>
      </c>
      <c r="S58" s="62"/>
      <c r="T58" s="62"/>
      <c r="V58" s="67"/>
      <c r="W58" s="67"/>
      <c r="X58" s="67"/>
    </row>
    <row r="59" spans="1:24">
      <c r="A59" s="1">
        <v>1953</v>
      </c>
      <c r="F59" s="23">
        <v>859077.62844026904</v>
      </c>
      <c r="G59" s="23">
        <v>667338.4827106786</v>
      </c>
      <c r="H59" s="23">
        <v>191739.14572959044</v>
      </c>
      <c r="I59" s="23">
        <v>1688534.2811642154</v>
      </c>
      <c r="J59" s="23">
        <v>850973.14992159407</v>
      </c>
      <c r="K59" s="23">
        <v>837561.13124262122</v>
      </c>
      <c r="L59" s="55">
        <f t="shared" si="19"/>
        <v>0.50877120945862575</v>
      </c>
      <c r="M59" s="55">
        <f t="shared" si="20"/>
        <v>0.78420627345547278</v>
      </c>
      <c r="N59" s="55">
        <f t="shared" si="21"/>
        <v>0.22892555370271622</v>
      </c>
      <c r="S59" s="62"/>
      <c r="T59" s="62"/>
      <c r="V59" s="67"/>
      <c r="W59" s="67"/>
      <c r="X59" s="67"/>
    </row>
    <row r="60" spans="1:24">
      <c r="A60" s="1">
        <v>1954</v>
      </c>
      <c r="F60" s="23">
        <v>867329.02746924991</v>
      </c>
      <c r="G60" s="23">
        <v>671866.04157095333</v>
      </c>
      <c r="H60" s="23">
        <v>195462.98589829655</v>
      </c>
      <c r="I60" s="23">
        <v>1707350.8389445799</v>
      </c>
      <c r="J60" s="23">
        <v>858835.30887510919</v>
      </c>
      <c r="K60" s="23">
        <v>848515.53006947075</v>
      </c>
      <c r="L60" s="55">
        <f t="shared" si="19"/>
        <v>0.50799695509881271</v>
      </c>
      <c r="M60" s="55">
        <f t="shared" si="20"/>
        <v>0.78229904456414856</v>
      </c>
      <c r="N60" s="55">
        <f t="shared" si="21"/>
        <v>0.2303587606490754</v>
      </c>
      <c r="S60" s="62"/>
      <c r="T60" s="62"/>
      <c r="V60" s="67"/>
      <c r="W60" s="67"/>
      <c r="X60" s="67"/>
    </row>
    <row r="61" spans="1:24">
      <c r="A61" s="1">
        <v>1955</v>
      </c>
      <c r="F61" s="23">
        <v>875292.59748129733</v>
      </c>
      <c r="G61" s="23">
        <v>676150.44148878451</v>
      </c>
      <c r="H61" s="23">
        <v>199142.15599251288</v>
      </c>
      <c r="I61" s="23">
        <v>1725847.7352271858</v>
      </c>
      <c r="J61" s="23">
        <v>866555.59213937796</v>
      </c>
      <c r="K61" s="23">
        <v>859292.14308780769</v>
      </c>
      <c r="L61" s="55">
        <f t="shared" si="19"/>
        <v>0.50716675614843643</v>
      </c>
      <c r="M61" s="55">
        <f t="shared" si="20"/>
        <v>0.78027358847166906</v>
      </c>
      <c r="N61" s="55">
        <f t="shared" si="21"/>
        <v>0.23175139863016683</v>
      </c>
      <c r="S61" s="62"/>
      <c r="T61" s="62"/>
      <c r="V61" s="67"/>
      <c r="W61" s="67"/>
      <c r="X61" s="67"/>
    </row>
    <row r="62" spans="1:24">
      <c r="A62" s="1">
        <v>1956</v>
      </c>
      <c r="F62" s="23">
        <v>887099.42102955852</v>
      </c>
      <c r="G62" s="23">
        <v>683370.77544159966</v>
      </c>
      <c r="H62" s="23">
        <v>203728.64558795886</v>
      </c>
      <c r="I62" s="23">
        <v>1752117.1623810634</v>
      </c>
      <c r="J62" s="23">
        <v>878170.72318442934</v>
      </c>
      <c r="K62" s="23">
        <v>873946.43919663411</v>
      </c>
      <c r="L62" s="55">
        <f t="shared" si="19"/>
        <v>0.50630142782462262</v>
      </c>
      <c r="M62" s="55">
        <f t="shared" si="20"/>
        <v>0.778175310790999</v>
      </c>
      <c r="N62" s="55">
        <f t="shared" si="21"/>
        <v>0.23311342257453926</v>
      </c>
      <c r="S62" s="62"/>
      <c r="T62" s="62"/>
      <c r="V62" s="67"/>
      <c r="W62" s="67"/>
      <c r="X62" s="67"/>
    </row>
    <row r="63" spans="1:24">
      <c r="A63" s="1">
        <v>1957</v>
      </c>
      <c r="F63" s="23">
        <v>898416.76551684062</v>
      </c>
      <c r="G63" s="23">
        <v>690169.10029485589</v>
      </c>
      <c r="H63" s="23">
        <v>208247.66522198476</v>
      </c>
      <c r="I63" s="23">
        <v>1777556.0739763305</v>
      </c>
      <c r="J63" s="23">
        <v>889336.68427471991</v>
      </c>
      <c r="K63" s="23">
        <v>888219.38970161043</v>
      </c>
      <c r="L63" s="55">
        <f t="shared" si="19"/>
        <v>0.50542246102375488</v>
      </c>
      <c r="M63" s="55">
        <f t="shared" si="20"/>
        <v>0.77604928763026226</v>
      </c>
      <c r="N63" s="55">
        <f t="shared" si="21"/>
        <v>0.23445521189527707</v>
      </c>
      <c r="S63" s="62"/>
      <c r="T63" s="62"/>
      <c r="V63" s="67"/>
      <c r="W63" s="67"/>
      <c r="X63" s="67"/>
    </row>
    <row r="64" spans="1:24">
      <c r="A64" s="1">
        <v>1958</v>
      </c>
      <c r="F64" s="23">
        <v>905645.87646091345</v>
      </c>
      <c r="G64" s="23">
        <v>693800.38799623342</v>
      </c>
      <c r="H64" s="23">
        <v>211845.48846468006</v>
      </c>
      <c r="I64" s="23">
        <v>1795150.3903085163</v>
      </c>
      <c r="J64" s="23">
        <v>896583.86007391568</v>
      </c>
      <c r="K64" s="23">
        <v>898566.53023460065</v>
      </c>
      <c r="L64" s="55">
        <f t="shared" si="19"/>
        <v>0.5044958246118133</v>
      </c>
      <c r="M64" s="55">
        <f t="shared" si="20"/>
        <v>0.77382654193555911</v>
      </c>
      <c r="N64" s="55">
        <f t="shared" si="21"/>
        <v>0.2357593804538555</v>
      </c>
      <c r="S64" s="62"/>
      <c r="T64" s="62"/>
      <c r="V64" s="67"/>
      <c r="W64" s="67"/>
      <c r="X64" s="67"/>
    </row>
    <row r="65" spans="1:24">
      <c r="A65" s="1">
        <v>1959</v>
      </c>
      <c r="F65" s="23">
        <v>912665.84576776915</v>
      </c>
      <c r="G65" s="23">
        <v>697262.51381871349</v>
      </c>
      <c r="H65" s="23">
        <v>215403.33194905569</v>
      </c>
      <c r="I65" s="23">
        <v>1812690.4145922738</v>
      </c>
      <c r="J65" s="23">
        <v>903846.3187018903</v>
      </c>
      <c r="K65" s="23">
        <v>908844.09589038347</v>
      </c>
      <c r="L65" s="55">
        <f t="shared" si="19"/>
        <v>0.50348688249286844</v>
      </c>
      <c r="M65" s="55">
        <f t="shared" si="20"/>
        <v>0.77143923628535238</v>
      </c>
      <c r="N65" s="55">
        <f t="shared" si="21"/>
        <v>0.2370080115204222</v>
      </c>
      <c r="P65" s="11"/>
      <c r="Q65" s="11"/>
      <c r="S65" s="62"/>
      <c r="T65" s="62"/>
      <c r="V65" s="67"/>
      <c r="W65" s="67"/>
      <c r="X65" s="67"/>
    </row>
    <row r="66" spans="1:24">
      <c r="A66" s="1">
        <v>1960</v>
      </c>
      <c r="C66">
        <v>960275.6</v>
      </c>
      <c r="D66">
        <v>721650</v>
      </c>
      <c r="E66">
        <v>238625.6</v>
      </c>
      <c r="F66" s="23">
        <v>919596.30652965477</v>
      </c>
      <c r="G66" s="23">
        <v>700655.95701469597</v>
      </c>
      <c r="H66" s="23">
        <v>218940.34951495883</v>
      </c>
      <c r="I66" s="23">
        <v>1830551.2514776578</v>
      </c>
      <c r="J66" s="23">
        <v>911338.81550949649</v>
      </c>
      <c r="K66" s="23">
        <v>919212.43596816144</v>
      </c>
      <c r="L66" s="55">
        <f t="shared" si="19"/>
        <v>0.50236031675558834</v>
      </c>
      <c r="M66" s="55">
        <f t="shared" si="20"/>
        <v>0.76882049254424067</v>
      </c>
      <c r="N66" s="55">
        <f t="shared" si="21"/>
        <v>0.23818253642789294</v>
      </c>
      <c r="P66" s="11"/>
      <c r="Q66" s="11"/>
      <c r="S66" s="62"/>
      <c r="T66" s="62"/>
      <c r="V66" s="67"/>
      <c r="W66" s="67"/>
      <c r="X66" s="67"/>
    </row>
    <row r="67" spans="1:24">
      <c r="A67" s="1">
        <v>1961</v>
      </c>
      <c r="F67" s="23">
        <v>929732.42839033948</v>
      </c>
      <c r="G67" s="23">
        <v>706487.76520059153</v>
      </c>
      <c r="H67" s="23">
        <v>223244.66318974798</v>
      </c>
      <c r="I67" s="23">
        <v>1855472.0592267432</v>
      </c>
      <c r="J67" s="23">
        <v>922400.63460940891</v>
      </c>
      <c r="K67" s="23">
        <v>933071.42461733427</v>
      </c>
      <c r="L67" s="55">
        <f t="shared" si="19"/>
        <v>0.50107595194820653</v>
      </c>
      <c r="M67" s="55">
        <f t="shared" si="20"/>
        <v>0.76592289585723694</v>
      </c>
      <c r="N67" s="55">
        <f t="shared" si="21"/>
        <v>0.23925785025653717</v>
      </c>
      <c r="P67" s="11"/>
      <c r="Q67" s="11"/>
      <c r="S67" s="62"/>
      <c r="T67" s="62"/>
      <c r="V67" s="67"/>
      <c r="W67" s="67"/>
      <c r="X67" s="67"/>
    </row>
    <row r="68" spans="1:24">
      <c r="A68" s="1">
        <v>1962</v>
      </c>
      <c r="F68" s="23">
        <v>939506.61999141099</v>
      </c>
      <c r="G68" s="23">
        <v>712030.34970014542</v>
      </c>
      <c r="H68" s="23">
        <v>227476.2702912656</v>
      </c>
      <c r="I68" s="23">
        <v>1880310.3273133629</v>
      </c>
      <c r="J68" s="23">
        <v>933451.45758864493</v>
      </c>
      <c r="K68" s="23">
        <v>946858.86972471792</v>
      </c>
      <c r="L68" s="55">
        <f t="shared" si="19"/>
        <v>0.49965508689930077</v>
      </c>
      <c r="M68" s="55">
        <f t="shared" si="20"/>
        <v>0.76279311999738098</v>
      </c>
      <c r="N68" s="55">
        <f t="shared" si="21"/>
        <v>0.24024305793048145</v>
      </c>
      <c r="P68" s="11"/>
      <c r="Q68" s="11"/>
      <c r="S68" s="62"/>
      <c r="T68" s="62"/>
      <c r="V68" s="67"/>
      <c r="W68" s="67"/>
      <c r="X68" s="67"/>
    </row>
    <row r="69" spans="1:24">
      <c r="A69" s="1">
        <v>1963</v>
      </c>
      <c r="F69" s="23">
        <v>944527.36195375258</v>
      </c>
      <c r="G69" s="23">
        <v>713963.11467279133</v>
      </c>
      <c r="H69" s="23">
        <v>230564.24728096122</v>
      </c>
      <c r="I69" s="23">
        <v>1896055.521313369</v>
      </c>
      <c r="J69" s="23">
        <v>940036.61078440084</v>
      </c>
      <c r="K69" s="23">
        <v>956018.9105289682</v>
      </c>
      <c r="L69" s="55">
        <f t="shared" si="19"/>
        <v>0.49815385221393343</v>
      </c>
      <c r="M69" s="55">
        <f t="shared" si="20"/>
        <v>0.75950564742051319</v>
      </c>
      <c r="N69" s="55">
        <f t="shared" si="21"/>
        <v>0.24117122029875884</v>
      </c>
      <c r="P69" s="11"/>
      <c r="Q69" s="11"/>
      <c r="S69" s="62"/>
      <c r="T69" s="62"/>
      <c r="V69" s="67"/>
      <c r="W69" s="67"/>
      <c r="X69" s="67"/>
    </row>
    <row r="70" spans="1:24">
      <c r="A70" s="1">
        <v>1964</v>
      </c>
      <c r="F70" s="23">
        <v>960670.20395098184</v>
      </c>
      <c r="G70" s="23">
        <v>723366.54159079713</v>
      </c>
      <c r="H70" s="23">
        <v>237303.66236018468</v>
      </c>
      <c r="I70" s="23">
        <v>1917045.7092910928</v>
      </c>
      <c r="J70" s="23">
        <v>949284.25752142712</v>
      </c>
      <c r="K70" s="23">
        <v>967761.4517696657</v>
      </c>
      <c r="L70" s="55">
        <f t="shared" si="19"/>
        <v>0.50112013463999749</v>
      </c>
      <c r="M70" s="55">
        <f t="shared" si="20"/>
        <v>0.76201257511580445</v>
      </c>
      <c r="N70" s="55">
        <f t="shared" si="21"/>
        <v>0.24520883935420967</v>
      </c>
      <c r="P70" s="11"/>
      <c r="Q70" s="11"/>
      <c r="S70" s="62"/>
      <c r="T70" s="62"/>
      <c r="V70" s="67"/>
      <c r="W70" s="67"/>
      <c r="X70" s="67"/>
    </row>
    <row r="71" spans="1:24">
      <c r="A71" s="1">
        <v>1965</v>
      </c>
      <c r="F71" s="23">
        <v>976612.07649341808</v>
      </c>
      <c r="G71" s="23">
        <v>732508.81545263494</v>
      </c>
      <c r="H71" s="23">
        <v>244103.26104078308</v>
      </c>
      <c r="I71" s="23">
        <v>1937058.438384275</v>
      </c>
      <c r="J71" s="23">
        <v>958117.71146095661</v>
      </c>
      <c r="K71" s="23">
        <v>978940.72692331835</v>
      </c>
      <c r="L71" s="55">
        <f t="shared" si="19"/>
        <v>0.5041727482976831</v>
      </c>
      <c r="M71" s="55">
        <f t="shared" si="20"/>
        <v>0.76452904135932442</v>
      </c>
      <c r="N71" s="55">
        <f t="shared" si="21"/>
        <v>0.24935448523831208</v>
      </c>
      <c r="P71" s="11"/>
      <c r="Q71" s="11"/>
      <c r="S71" s="62"/>
      <c r="T71" s="62"/>
      <c r="V71" s="67"/>
      <c r="W71" s="67"/>
      <c r="X71" s="67"/>
    </row>
    <row r="72" spans="1:24">
      <c r="A72" s="1">
        <v>1966</v>
      </c>
      <c r="F72" s="23">
        <v>992818.980754219</v>
      </c>
      <c r="G72" s="23">
        <v>741736.66552732617</v>
      </c>
      <c r="H72" s="23">
        <v>251082.31522689288</v>
      </c>
      <c r="I72" s="23">
        <v>1956858.8231614176</v>
      </c>
      <c r="J72" s="23">
        <v>966951.61259404675</v>
      </c>
      <c r="K72" s="23">
        <v>989907.21056737099</v>
      </c>
      <c r="L72" s="55">
        <f t="shared" si="19"/>
        <v>0.50735340179025434</v>
      </c>
      <c r="M72" s="55">
        <f t="shared" si="20"/>
        <v>0.76708767622556095</v>
      </c>
      <c r="N72" s="55">
        <f t="shared" si="21"/>
        <v>0.25364227328234495</v>
      </c>
      <c r="P72" s="11"/>
      <c r="Q72" s="11"/>
      <c r="S72" s="62"/>
      <c r="T72" s="62"/>
      <c r="V72" s="67"/>
      <c r="W72" s="67"/>
      <c r="X72" s="67"/>
    </row>
    <row r="73" spans="1:24">
      <c r="A73" s="1">
        <v>1967</v>
      </c>
      <c r="F73" s="23">
        <v>1009327.8213670679</v>
      </c>
      <c r="G73" s="23">
        <v>751078.64058340923</v>
      </c>
      <c r="H73" s="23">
        <v>258249.18078365864</v>
      </c>
      <c r="I73" s="23">
        <v>1976658.6452803684</v>
      </c>
      <c r="J73" s="23">
        <v>975882.86116657115</v>
      </c>
      <c r="K73" s="23">
        <v>1000775.7841137972</v>
      </c>
      <c r="L73" s="55">
        <f t="shared" si="19"/>
        <v>0.51062322964919682</v>
      </c>
      <c r="M73" s="55">
        <f t="shared" si="20"/>
        <v>0.76964015915349637</v>
      </c>
      <c r="N73" s="55">
        <f t="shared" si="21"/>
        <v>0.25804899047626573</v>
      </c>
      <c r="P73" s="11"/>
      <c r="Q73" s="11"/>
      <c r="S73" s="62"/>
      <c r="T73" s="62"/>
      <c r="V73" s="67"/>
      <c r="W73" s="67"/>
      <c r="X73" s="67"/>
    </row>
    <row r="74" spans="1:24">
      <c r="A74" s="1">
        <v>1968</v>
      </c>
      <c r="F74" s="23">
        <v>1025416.2985712207</v>
      </c>
      <c r="G74" s="23">
        <v>760003.72206041717</v>
      </c>
      <c r="H74" s="23">
        <v>265412.57651080354</v>
      </c>
      <c r="I74" s="23">
        <v>1995311.6710447141</v>
      </c>
      <c r="J74" s="23">
        <v>984290.2104034056</v>
      </c>
      <c r="K74" s="23">
        <v>1011021.4606413085</v>
      </c>
      <c r="L74" s="55">
        <f t="shared" si="19"/>
        <v>0.51391284552268912</v>
      </c>
      <c r="M74" s="55">
        <f t="shared" si="20"/>
        <v>0.77213378130514387</v>
      </c>
      <c r="N74" s="55">
        <f t="shared" si="21"/>
        <v>0.26251923113723791</v>
      </c>
      <c r="P74" s="11"/>
      <c r="Q74" s="11"/>
      <c r="S74" s="62"/>
      <c r="T74" s="62"/>
      <c r="V74" s="67"/>
      <c r="W74" s="67"/>
      <c r="X74" s="67"/>
    </row>
    <row r="75" spans="1:24">
      <c r="A75" s="1">
        <v>1969</v>
      </c>
      <c r="F75" s="23">
        <v>1040339.1933652505</v>
      </c>
      <c r="G75" s="23">
        <v>767972.8409456308</v>
      </c>
      <c r="H75" s="23">
        <v>272366.35241961974</v>
      </c>
      <c r="I75" s="23">
        <v>2011672.3865480737</v>
      </c>
      <c r="J75" s="23">
        <v>991552.76883448288</v>
      </c>
      <c r="K75" s="23">
        <v>1020119.6177135909</v>
      </c>
      <c r="L75" s="55">
        <f t="shared" si="19"/>
        <v>0.51715140115355418</v>
      </c>
      <c r="M75" s="55">
        <f t="shared" si="20"/>
        <v>0.77451535115810499</v>
      </c>
      <c r="N75" s="55">
        <f t="shared" si="21"/>
        <v>0.26699452465199958</v>
      </c>
      <c r="P75" s="11"/>
      <c r="Q75" s="11"/>
      <c r="S75" s="62"/>
      <c r="T75" s="62"/>
      <c r="V75" s="67"/>
      <c r="W75" s="67"/>
      <c r="X75" s="67"/>
    </row>
    <row r="76" spans="1:24">
      <c r="A76" s="1">
        <v>1970</v>
      </c>
      <c r="C76">
        <v>1088000</v>
      </c>
      <c r="D76">
        <v>779008</v>
      </c>
      <c r="E76">
        <v>308992</v>
      </c>
      <c r="F76" s="23">
        <v>1053327.4549499047</v>
      </c>
      <c r="G76" s="23">
        <v>774438.727631783</v>
      </c>
      <c r="H76" s="23">
        <v>278888.72731812182</v>
      </c>
      <c r="I76" s="23">
        <v>2024596</v>
      </c>
      <c r="J76" s="23">
        <v>997050</v>
      </c>
      <c r="K76" s="23">
        <v>1027546</v>
      </c>
      <c r="L76" s="55">
        <f t="shared" si="19"/>
        <v>0.52026550232733082</v>
      </c>
      <c r="M76" s="55">
        <f t="shared" si="20"/>
        <v>0.77673008137182986</v>
      </c>
      <c r="N76" s="55">
        <f t="shared" si="21"/>
        <v>0.27141240131159267</v>
      </c>
      <c r="P76" s="11"/>
      <c r="Q76" s="11" t="s">
        <v>31</v>
      </c>
      <c r="S76" s="62"/>
      <c r="T76" s="62"/>
      <c r="V76" s="67"/>
      <c r="W76" s="67"/>
      <c r="X76" s="67"/>
    </row>
    <row r="77" spans="1:24">
      <c r="A77" s="1">
        <v>1971</v>
      </c>
      <c r="F77" s="23">
        <v>1063113.1787316848</v>
      </c>
      <c r="G77" s="23">
        <v>778593.45731593121</v>
      </c>
      <c r="H77" s="23">
        <v>284519.72141575365</v>
      </c>
      <c r="I77" s="23">
        <v>2032069.7564582615</v>
      </c>
      <c r="J77" s="23">
        <v>999919.48585435515</v>
      </c>
      <c r="K77" s="23">
        <v>1032150.2706039065</v>
      </c>
      <c r="L77" s="55">
        <f t="shared" si="19"/>
        <v>0.52316765964993639</v>
      </c>
      <c r="M77" s="55">
        <f t="shared" si="20"/>
        <v>0.77865615015061174</v>
      </c>
      <c r="N77" s="55">
        <f t="shared" si="21"/>
        <v>0.27565726572864474</v>
      </c>
      <c r="P77" s="11"/>
      <c r="Q77" s="11"/>
      <c r="S77" s="62"/>
      <c r="T77" s="62"/>
      <c r="V77" s="67"/>
      <c r="W77" s="67"/>
      <c r="X77" s="67"/>
    </row>
    <row r="78" spans="1:24">
      <c r="A78" s="1">
        <v>1972</v>
      </c>
      <c r="F78" s="23">
        <v>1070107.6646594189</v>
      </c>
      <c r="G78" s="23">
        <v>780767.57120555511</v>
      </c>
      <c r="H78" s="23">
        <v>289340.09345386381</v>
      </c>
      <c r="I78" s="23">
        <v>2034858.1152434433</v>
      </c>
      <c r="J78" s="23">
        <v>1000575.4770337661</v>
      </c>
      <c r="K78" s="23">
        <v>1034282.6382096773</v>
      </c>
      <c r="L78" s="55">
        <f t="shared" si="19"/>
        <v>0.52588809836080141</v>
      </c>
      <c r="M78" s="55">
        <f t="shared" si="20"/>
        <v>0.7803185158206779</v>
      </c>
      <c r="N78" s="55">
        <f t="shared" si="21"/>
        <v>0.27974954114545109</v>
      </c>
      <c r="P78" s="11"/>
      <c r="Q78" s="11"/>
      <c r="S78" s="62"/>
      <c r="T78" s="62"/>
      <c r="V78" s="67"/>
      <c r="W78" s="67"/>
      <c r="X78" s="67"/>
    </row>
    <row r="79" spans="1:24">
      <c r="A79" s="1">
        <v>1973</v>
      </c>
      <c r="F79" s="23">
        <v>1076089.2404153692</v>
      </c>
      <c r="G79" s="23">
        <v>782128.47026521573</v>
      </c>
      <c r="H79" s="23">
        <v>293960.77015015332</v>
      </c>
      <c r="I79" s="23">
        <v>2035977.7107257047</v>
      </c>
      <c r="J79" s="23">
        <v>1000310.3560325047</v>
      </c>
      <c r="K79" s="23">
        <v>1035667.3546932</v>
      </c>
      <c r="L79" s="55">
        <f t="shared" si="19"/>
        <v>0.52853684730753148</v>
      </c>
      <c r="M79" s="55">
        <f t="shared" si="20"/>
        <v>0.78188580728819401</v>
      </c>
      <c r="N79" s="55">
        <f t="shared" si="21"/>
        <v>0.2838370532952007</v>
      </c>
      <c r="P79" s="11"/>
      <c r="Q79" s="11"/>
      <c r="S79" s="62"/>
      <c r="T79" s="62"/>
      <c r="V79" s="67"/>
      <c r="W79" s="67"/>
      <c r="X79" s="67"/>
    </row>
    <row r="80" spans="1:24">
      <c r="A80" s="1">
        <v>1974</v>
      </c>
      <c r="F80" s="23">
        <v>1082905.0263291858</v>
      </c>
      <c r="G80" s="23">
        <v>783864.28114950052</v>
      </c>
      <c r="H80" s="23">
        <v>299040.74517968541</v>
      </c>
      <c r="I80" s="23">
        <v>2038445.7807600677</v>
      </c>
      <c r="J80" s="23">
        <v>1000416.9234735181</v>
      </c>
      <c r="K80" s="23">
        <v>1038028.8572865496</v>
      </c>
      <c r="L80" s="55">
        <f t="shared" si="19"/>
        <v>0.53124053460249854</v>
      </c>
      <c r="M80" s="55">
        <f t="shared" si="20"/>
        <v>0.78353760592920441</v>
      </c>
      <c r="N80" s="55">
        <f t="shared" si="21"/>
        <v>0.28808519443418007</v>
      </c>
      <c r="P80" s="11"/>
      <c r="Q80" s="11"/>
      <c r="S80" s="62"/>
      <c r="T80" s="62"/>
      <c r="V80" s="67"/>
      <c r="W80" s="67"/>
      <c r="X80" s="67"/>
    </row>
    <row r="81" spans="1:24">
      <c r="A81" s="1">
        <v>1975</v>
      </c>
      <c r="F81" s="23">
        <v>1092472.1197495731</v>
      </c>
      <c r="G81" s="23">
        <v>787183.06690696348</v>
      </c>
      <c r="H81" s="23">
        <v>305289.05284260964</v>
      </c>
      <c r="I81" s="23">
        <v>2045277</v>
      </c>
      <c r="J81" s="23">
        <v>1002187</v>
      </c>
      <c r="K81" s="23">
        <v>1043090</v>
      </c>
      <c r="L81" s="55">
        <f t="shared" si="19"/>
        <v>0.53414384445215635</v>
      </c>
      <c r="M81" s="55">
        <f t="shared" si="20"/>
        <v>0.78546525439560033</v>
      </c>
      <c r="N81" s="55">
        <f t="shared" si="21"/>
        <v>0.29267757608893735</v>
      </c>
      <c r="P81" s="11"/>
      <c r="Q81" s="11"/>
      <c r="S81" s="62"/>
      <c r="T81" s="62"/>
      <c r="V81" s="67"/>
      <c r="W81" s="67"/>
      <c r="X81" s="67"/>
    </row>
    <row r="82" spans="1:24">
      <c r="A82" s="1">
        <v>1976</v>
      </c>
      <c r="F82" s="23">
        <v>1099113.3513651835</v>
      </c>
      <c r="G82" s="23">
        <v>787307.54829735425</v>
      </c>
      <c r="H82" s="23">
        <v>311805.80306782934</v>
      </c>
      <c r="I82" s="23">
        <v>2061072.0415165212</v>
      </c>
      <c r="J82" s="23">
        <v>1007654.5931660442</v>
      </c>
      <c r="K82" s="23">
        <v>1053417.448350477</v>
      </c>
      <c r="L82" s="55">
        <f t="shared" si="19"/>
        <v>0.53327265094356635</v>
      </c>
      <c r="M82" s="55">
        <f t="shared" si="20"/>
        <v>0.78132680944135735</v>
      </c>
      <c r="N82" s="55">
        <f t="shared" si="21"/>
        <v>0.29599453052166463</v>
      </c>
      <c r="P82" s="11"/>
      <c r="Q82" s="11"/>
      <c r="S82" s="62"/>
      <c r="T82" s="62"/>
      <c r="V82" s="67"/>
      <c r="W82" s="67"/>
      <c r="X82" s="67"/>
    </row>
    <row r="83" spans="1:24">
      <c r="A83" s="1">
        <v>1977</v>
      </c>
      <c r="F83" s="23">
        <v>1106606.4821791956</v>
      </c>
      <c r="G83" s="23">
        <v>787564.87895625946</v>
      </c>
      <c r="H83" s="23">
        <v>319041.60322293616</v>
      </c>
      <c r="I83" s="23">
        <v>2078109.789295834</v>
      </c>
      <c r="J83" s="23">
        <v>1013161.0571383147</v>
      </c>
      <c r="K83" s="23">
        <v>1064948.7321575193</v>
      </c>
      <c r="L83" s="55">
        <f t="shared" si="19"/>
        <v>0.5325062650102661</v>
      </c>
      <c r="M83" s="55">
        <f t="shared" si="20"/>
        <v>0.7773343373271232</v>
      </c>
      <c r="N83" s="55">
        <f t="shared" si="21"/>
        <v>0.29958400211114189</v>
      </c>
      <c r="P83" s="11"/>
      <c r="Q83" s="11"/>
      <c r="S83" s="62"/>
      <c r="T83" s="62"/>
      <c r="V83" s="67"/>
      <c r="W83" s="67"/>
      <c r="X83" s="67"/>
    </row>
    <row r="84" spans="1:24">
      <c r="A84" s="1">
        <v>1978</v>
      </c>
      <c r="F84" s="23">
        <v>1114664.2620459744</v>
      </c>
      <c r="G84" s="23">
        <v>787947.89256750303</v>
      </c>
      <c r="H84" s="23">
        <v>326716.3694784714</v>
      </c>
      <c r="I84" s="23">
        <v>2095577.1302505205</v>
      </c>
      <c r="J84" s="23">
        <v>1018639.9104664911</v>
      </c>
      <c r="K84" s="23">
        <v>1076937.2197840295</v>
      </c>
      <c r="L84" s="55">
        <f t="shared" si="19"/>
        <v>0.53191278238120465</v>
      </c>
      <c r="M84" s="55">
        <f t="shared" si="20"/>
        <v>0.77352937428758162</v>
      </c>
      <c r="N84" s="55">
        <f t="shared" si="21"/>
        <v>0.30337550181800899</v>
      </c>
      <c r="P84" s="11"/>
      <c r="Q84" s="11"/>
      <c r="S84" s="62"/>
      <c r="T84" s="62"/>
      <c r="V84" s="67"/>
      <c r="W84" s="67"/>
      <c r="X84" s="67"/>
    </row>
    <row r="85" spans="1:24">
      <c r="A85" s="1">
        <v>1979</v>
      </c>
      <c r="F85" s="23">
        <v>1122989.1145301869</v>
      </c>
      <c r="G85" s="23">
        <v>788442.41120923404</v>
      </c>
      <c r="H85" s="23">
        <v>334546.70332095277</v>
      </c>
      <c r="I85" s="23">
        <v>2112669.1028125957</v>
      </c>
      <c r="J85" s="23">
        <v>1024024.3023899803</v>
      </c>
      <c r="K85" s="23">
        <v>1088644.8004226154</v>
      </c>
      <c r="L85" s="55">
        <f t="shared" si="19"/>
        <v>0.53154993038670928</v>
      </c>
      <c r="M85" s="55">
        <f t="shared" si="20"/>
        <v>0.76994501924327441</v>
      </c>
      <c r="N85" s="55">
        <f t="shared" si="21"/>
        <v>0.30730565487575073</v>
      </c>
      <c r="P85" s="11"/>
      <c r="Q85" s="11"/>
      <c r="S85" s="62"/>
      <c r="T85" s="62"/>
      <c r="V85" s="67"/>
      <c r="W85" s="67"/>
      <c r="X85" s="67"/>
    </row>
    <row r="86" spans="1:24">
      <c r="A86" s="1">
        <v>1980</v>
      </c>
      <c r="C86">
        <v>1284000</v>
      </c>
      <c r="D86">
        <v>857712</v>
      </c>
      <c r="E86">
        <v>426288</v>
      </c>
      <c r="F86" s="23">
        <v>1131273.4675274177</v>
      </c>
      <c r="G86" s="23">
        <v>789026.69263104477</v>
      </c>
      <c r="H86" s="23">
        <v>342246.77489637287</v>
      </c>
      <c r="I86" s="23">
        <v>2128589.3722288576</v>
      </c>
      <c r="J86" s="23">
        <v>1029245.488416392</v>
      </c>
      <c r="K86" s="23">
        <v>1099343.8838124657</v>
      </c>
      <c r="L86" s="55">
        <f t="shared" si="19"/>
        <v>0.53146627634566035</v>
      </c>
      <c r="M86" s="55">
        <f t="shared" si="20"/>
        <v>0.76660689943372939</v>
      </c>
      <c r="N86" s="55">
        <f t="shared" si="21"/>
        <v>0.31131912401193279</v>
      </c>
      <c r="P86" s="11"/>
      <c r="Q86" s="11">
        <v>30.82</v>
      </c>
      <c r="S86" s="62"/>
      <c r="T86" s="62"/>
      <c r="V86" s="67" t="s">
        <v>131</v>
      </c>
      <c r="W86" s="67" t="s">
        <v>143</v>
      </c>
      <c r="X86" s="67" t="s">
        <v>150</v>
      </c>
    </row>
    <row r="87" spans="1:24">
      <c r="A87" s="1">
        <v>1981</v>
      </c>
      <c r="F87" s="23">
        <v>1139941.3161993097</v>
      </c>
      <c r="G87" s="23">
        <v>790023.48754229571</v>
      </c>
      <c r="H87" s="23">
        <v>349917.82865701389</v>
      </c>
      <c r="I87" s="23">
        <v>2143676.524057176</v>
      </c>
      <c r="J87" s="23">
        <v>1034518.5831683024</v>
      </c>
      <c r="K87" s="23">
        <v>1109157.9408888738</v>
      </c>
      <c r="L87" s="55">
        <f t="shared" si="19"/>
        <v>0.53176927741030078</v>
      </c>
      <c r="M87" s="55">
        <f t="shared" si="20"/>
        <v>0.76366292534135116</v>
      </c>
      <c r="N87" s="55">
        <f t="shared" si="21"/>
        <v>0.31548061439887581</v>
      </c>
      <c r="P87" s="11"/>
      <c r="Q87" s="11"/>
      <c r="S87" s="62"/>
      <c r="T87" s="62"/>
      <c r="V87" s="67"/>
      <c r="W87" s="67"/>
      <c r="X87" s="67"/>
    </row>
    <row r="88" spans="1:24">
      <c r="A88" s="1">
        <v>1982</v>
      </c>
      <c r="F88" s="23">
        <v>1148746.8171680628</v>
      </c>
      <c r="G88" s="23">
        <v>791115.63262706494</v>
      </c>
      <c r="H88" s="23">
        <v>357631.1845409979</v>
      </c>
      <c r="I88" s="23">
        <v>2157505.337975997</v>
      </c>
      <c r="J88" s="23">
        <v>1039427.4186838882</v>
      </c>
      <c r="K88" s="23">
        <v>1118077.9192921089</v>
      </c>
      <c r="L88" s="55">
        <f t="shared" si="19"/>
        <v>0.53244216686190327</v>
      </c>
      <c r="M88" s="55">
        <f t="shared" si="20"/>
        <v>0.7611071426504864</v>
      </c>
      <c r="N88" s="55">
        <f t="shared" si="21"/>
        <v>0.31986248755133784</v>
      </c>
      <c r="P88" s="11"/>
      <c r="Q88" s="11"/>
      <c r="S88" s="62"/>
      <c r="T88" s="62"/>
      <c r="V88" s="67"/>
      <c r="W88" s="67"/>
      <c r="X88" s="67"/>
    </row>
    <row r="89" spans="1:24">
      <c r="A89" s="1">
        <v>1983</v>
      </c>
      <c r="F89" s="23">
        <v>1157871.95436922</v>
      </c>
      <c r="G89" s="23">
        <v>792367.82026894239</v>
      </c>
      <c r="H89" s="23">
        <v>365504.13410027744</v>
      </c>
      <c r="I89" s="23">
        <v>2171023.4488707827</v>
      </c>
      <c r="J89" s="23">
        <v>1044348.9723499611</v>
      </c>
      <c r="K89" s="23">
        <v>1126674.4765208217</v>
      </c>
      <c r="L89" s="55">
        <f t="shared" si="19"/>
        <v>0.53333000846741907</v>
      </c>
      <c r="M89" s="55">
        <f t="shared" si="20"/>
        <v>0.75871939480725625</v>
      </c>
      <c r="N89" s="55">
        <f t="shared" si="21"/>
        <v>0.32440970459272023</v>
      </c>
      <c r="P89" s="11"/>
      <c r="Q89" s="11"/>
      <c r="S89" s="62"/>
      <c r="T89" s="62"/>
      <c r="V89" s="67"/>
      <c r="W89" s="67"/>
      <c r="X89" s="67"/>
    </row>
    <row r="90" spans="1:24">
      <c r="A90" s="1">
        <v>1984</v>
      </c>
      <c r="F90" s="23">
        <v>1167459.5734134279</v>
      </c>
      <c r="G90" s="23">
        <v>793822.73835630179</v>
      </c>
      <c r="H90" s="23">
        <v>373636.83505712624</v>
      </c>
      <c r="I90" s="23">
        <v>2185179.2607628787</v>
      </c>
      <c r="J90" s="23">
        <v>1049660.0767061997</v>
      </c>
      <c r="K90" s="23">
        <v>1135519.1840566788</v>
      </c>
      <c r="L90" s="55">
        <f t="shared" si="19"/>
        <v>0.53426260919474877</v>
      </c>
      <c r="M90" s="55">
        <f t="shared" si="20"/>
        <v>0.75626648662040441</v>
      </c>
      <c r="N90" s="55">
        <f t="shared" si="21"/>
        <v>0.32904493407350166</v>
      </c>
      <c r="P90" s="11"/>
      <c r="Q90" s="11"/>
      <c r="S90" s="62"/>
      <c r="T90" s="62"/>
      <c r="V90" s="67"/>
      <c r="W90" s="67"/>
      <c r="X90" s="67"/>
    </row>
    <row r="91" spans="1:24">
      <c r="A91" s="1">
        <v>1985</v>
      </c>
      <c r="F91" s="23">
        <v>1177613.7039682139</v>
      </c>
      <c r="G91" s="23">
        <v>795501.12679761299</v>
      </c>
      <c r="H91" s="23">
        <v>382112.57717060082</v>
      </c>
      <c r="I91" s="23">
        <v>2200918.7148925364</v>
      </c>
      <c r="J91" s="23">
        <v>1055735.9919674883</v>
      </c>
      <c r="K91" s="23">
        <v>1145182.7229250481</v>
      </c>
      <c r="L91" s="55">
        <f t="shared" si="19"/>
        <v>0.5350555184068726</v>
      </c>
      <c r="M91" s="55">
        <f t="shared" si="20"/>
        <v>0.75350384267481774</v>
      </c>
      <c r="N91" s="55">
        <f t="shared" si="21"/>
        <v>0.33366952672373662</v>
      </c>
      <c r="P91" s="11"/>
      <c r="Q91" s="11">
        <v>35.840000000000003</v>
      </c>
      <c r="S91" s="62"/>
      <c r="T91" s="62"/>
      <c r="V91" s="67" t="s">
        <v>132</v>
      </c>
      <c r="W91" s="67" t="s">
        <v>144</v>
      </c>
      <c r="X91" s="67" t="s">
        <v>151</v>
      </c>
    </row>
    <row r="92" spans="1:24">
      <c r="A92" s="1">
        <v>1986</v>
      </c>
      <c r="F92" s="23">
        <v>1196427.104657792</v>
      </c>
      <c r="G92" s="23">
        <v>799184.08948975021</v>
      </c>
      <c r="H92" s="23">
        <v>397243.01516804175</v>
      </c>
      <c r="I92" s="23">
        <v>2216574.6823973898</v>
      </c>
      <c r="J92" s="23">
        <v>1061711.8133494211</v>
      </c>
      <c r="K92" s="23">
        <v>1154862.8690479684</v>
      </c>
      <c r="L92" s="55">
        <f t="shared" si="19"/>
        <v>0.53976394937605598</v>
      </c>
      <c r="M92" s="55">
        <f t="shared" si="20"/>
        <v>0.7527316541468394</v>
      </c>
      <c r="N92" s="55">
        <f t="shared" si="21"/>
        <v>0.34397418586634104</v>
      </c>
      <c r="P92" s="11"/>
      <c r="Q92" s="11"/>
      <c r="S92" s="62"/>
      <c r="T92" s="62"/>
      <c r="V92" s="67"/>
      <c r="W92" s="67"/>
      <c r="X92" s="67"/>
    </row>
    <row r="93" spans="1:24">
      <c r="A93" s="1">
        <v>1987</v>
      </c>
      <c r="F93" s="23">
        <v>1216048.2019201589</v>
      </c>
      <c r="G93" s="23">
        <v>802993.45848160854</v>
      </c>
      <c r="H93" s="23">
        <v>413054.74343855039</v>
      </c>
      <c r="I93" s="23">
        <v>2233495.6286448999</v>
      </c>
      <c r="J93" s="23">
        <v>1068287.3570354925</v>
      </c>
      <c r="K93" s="23">
        <v>1165208.2716094074</v>
      </c>
      <c r="L93" s="55">
        <f t="shared" si="19"/>
        <v>0.54445962925745961</v>
      </c>
      <c r="M93" s="55">
        <f t="shared" si="20"/>
        <v>0.75166429069227492</v>
      </c>
      <c r="N93" s="55">
        <f t="shared" si="21"/>
        <v>0.35449005426989588</v>
      </c>
      <c r="P93" s="11"/>
      <c r="Q93" s="11"/>
      <c r="S93" s="62"/>
      <c r="T93" s="62"/>
      <c r="V93" s="67"/>
      <c r="W93" s="67"/>
      <c r="X93" s="67"/>
    </row>
    <row r="94" spans="1:24">
      <c r="A94" s="1">
        <v>1988</v>
      </c>
      <c r="F94" s="23">
        <v>1237035.2667629889</v>
      </c>
      <c r="G94" s="23">
        <v>807319.13976297143</v>
      </c>
      <c r="H94" s="23">
        <v>429716.12700001744</v>
      </c>
      <c r="I94" s="23">
        <v>2251899.5646809693</v>
      </c>
      <c r="J94" s="23">
        <v>1075664.9818814991</v>
      </c>
      <c r="K94" s="23">
        <v>1176234.5827994701</v>
      </c>
      <c r="L94" s="55">
        <f t="shared" si="19"/>
        <v>0.54932967978003133</v>
      </c>
      <c r="M94" s="55">
        <f t="shared" si="20"/>
        <v>0.75053027974458131</v>
      </c>
      <c r="N94" s="55">
        <f t="shared" si="21"/>
        <v>0.36533199523625759</v>
      </c>
      <c r="P94" s="11"/>
      <c r="Q94" s="11"/>
      <c r="S94" s="62"/>
      <c r="T94" s="62"/>
      <c r="V94" s="67"/>
      <c r="W94" s="67"/>
      <c r="X94" s="67"/>
    </row>
    <row r="95" spans="1:24">
      <c r="A95" s="1">
        <v>1989</v>
      </c>
      <c r="F95" s="23">
        <v>1258843.5269996431</v>
      </c>
      <c r="G95" s="23">
        <v>811826.22774686827</v>
      </c>
      <c r="H95" s="23">
        <v>447017.29925277486</v>
      </c>
      <c r="I95" s="23">
        <v>2269993.9411313944</v>
      </c>
      <c r="J95" s="23">
        <v>1083086.9954394212</v>
      </c>
      <c r="K95" s="23">
        <v>1186906.9456919734</v>
      </c>
      <c r="L95" s="55">
        <f t="shared" si="19"/>
        <v>0.55455809999749128</v>
      </c>
      <c r="M95" s="55">
        <f t="shared" si="20"/>
        <v>0.74954849533347112</v>
      </c>
      <c r="N95" s="55">
        <f t="shared" si="21"/>
        <v>0.37662371163576036</v>
      </c>
      <c r="P95" s="11"/>
      <c r="Q95" s="11"/>
      <c r="S95" s="62"/>
      <c r="T95" s="62"/>
      <c r="V95" s="67"/>
      <c r="W95" s="67"/>
      <c r="X95" s="67"/>
    </row>
    <row r="96" spans="1:24">
      <c r="A96" s="1">
        <v>1990</v>
      </c>
      <c r="C96">
        <v>1083000</v>
      </c>
      <c r="D96">
        <v>60539700.000000007</v>
      </c>
      <c r="E96">
        <v>47760300</v>
      </c>
      <c r="F96" s="23">
        <v>1282130.7967818296</v>
      </c>
      <c r="G96" s="23">
        <v>816966.46432473394</v>
      </c>
      <c r="H96" s="23">
        <v>465164.33245709562</v>
      </c>
      <c r="I96" s="23">
        <v>2288188.6818334619</v>
      </c>
      <c r="J96" s="23">
        <v>1090848.7117926709</v>
      </c>
      <c r="K96" s="23">
        <v>1197339.9700407912</v>
      </c>
      <c r="L96" s="55">
        <f t="shared" si="19"/>
        <v>0.56032564401747409</v>
      </c>
      <c r="M96" s="55">
        <f t="shared" si="20"/>
        <v>0.74892737690651312</v>
      </c>
      <c r="N96" s="55">
        <f t="shared" si="21"/>
        <v>0.38849812425559327</v>
      </c>
      <c r="P96" s="11">
        <v>0.6</v>
      </c>
      <c r="Q96" s="11">
        <v>39.94</v>
      </c>
      <c r="S96" s="62">
        <v>0.58099999999999996</v>
      </c>
      <c r="T96" s="62"/>
      <c r="V96" s="67" t="s">
        <v>133</v>
      </c>
      <c r="W96" s="67" t="s">
        <v>145</v>
      </c>
      <c r="X96" s="67" t="s">
        <v>152</v>
      </c>
    </row>
    <row r="97" spans="1:24">
      <c r="A97" s="1">
        <v>1991</v>
      </c>
      <c r="F97" s="23">
        <v>1307557.8855697536</v>
      </c>
      <c r="G97" s="23">
        <v>823160.9415364773</v>
      </c>
      <c r="H97" s="23">
        <v>484396.94403327629</v>
      </c>
      <c r="I97" s="23">
        <v>2307702.3434497556</v>
      </c>
      <c r="J97" s="23">
        <v>1099593.6378078221</v>
      </c>
      <c r="K97" s="23">
        <v>1208108.7056419335</v>
      </c>
      <c r="L97" s="55">
        <f t="shared" si="19"/>
        <v>0.56660595300826433</v>
      </c>
      <c r="M97" s="55">
        <f t="shared" si="20"/>
        <v>0.74860467834058397</v>
      </c>
      <c r="N97" s="55">
        <f t="shared" si="21"/>
        <v>0.40095476654635148</v>
      </c>
      <c r="P97" s="11"/>
      <c r="Q97" s="11"/>
      <c r="S97" s="62"/>
      <c r="T97" s="62"/>
      <c r="V97" s="67"/>
      <c r="W97" s="67"/>
      <c r="X97" s="67"/>
    </row>
    <row r="98" spans="1:24">
      <c r="A98" s="1">
        <v>1992</v>
      </c>
      <c r="F98" s="23">
        <v>1335027.0294433697</v>
      </c>
      <c r="G98" s="23">
        <v>830268.27136107185</v>
      </c>
      <c r="H98" s="23">
        <v>504758.75808229775</v>
      </c>
      <c r="I98" s="23">
        <v>2328747.4894053508</v>
      </c>
      <c r="J98" s="23">
        <v>1109356.2817571419</v>
      </c>
      <c r="K98" s="23">
        <v>1219391.2076482091</v>
      </c>
      <c r="L98" s="55">
        <f t="shared" si="19"/>
        <v>0.57328114598816848</v>
      </c>
      <c r="M98" s="55">
        <f t="shared" si="20"/>
        <v>0.74842346414263383</v>
      </c>
      <c r="N98" s="55">
        <f t="shared" si="21"/>
        <v>0.41394324882480144</v>
      </c>
      <c r="P98" s="11"/>
      <c r="Q98" s="11"/>
      <c r="S98" s="62"/>
      <c r="T98" s="62"/>
      <c r="V98" s="67"/>
      <c r="W98" s="67"/>
      <c r="X98" s="67"/>
    </row>
    <row r="99" spans="1:24">
      <c r="A99" s="1">
        <v>1993</v>
      </c>
      <c r="F99" s="23">
        <v>1363415.2623794556</v>
      </c>
      <c r="G99" s="23">
        <v>837498.14272235287</v>
      </c>
      <c r="H99" s="23">
        <v>525917.11965710274</v>
      </c>
      <c r="I99" s="23">
        <v>2349111.0639628149</v>
      </c>
      <c r="J99" s="23">
        <v>1118986.9105069449</v>
      </c>
      <c r="K99" s="23">
        <v>1230124.15345587</v>
      </c>
      <c r="L99" s="55">
        <f t="shared" si="19"/>
        <v>0.58039625426626384</v>
      </c>
      <c r="M99" s="55">
        <f t="shared" si="20"/>
        <v>0.7484431988064395</v>
      </c>
      <c r="N99" s="55">
        <f t="shared" si="21"/>
        <v>0.42753173993015958</v>
      </c>
      <c r="P99" s="11"/>
      <c r="Q99" s="11"/>
      <c r="S99" s="62"/>
      <c r="T99" s="62"/>
      <c r="V99" s="67"/>
      <c r="W99" s="67"/>
      <c r="X99" s="67"/>
    </row>
    <row r="100" spans="1:24">
      <c r="A100" s="1">
        <v>1994</v>
      </c>
      <c r="F100" s="23">
        <v>1392867.2763341339</v>
      </c>
      <c r="G100" s="23">
        <v>844861.66259171022</v>
      </c>
      <c r="H100" s="23">
        <v>548005.61374242383</v>
      </c>
      <c r="I100" s="23">
        <v>2368812.5937784351</v>
      </c>
      <c r="J100" s="23">
        <v>1128399.6911238097</v>
      </c>
      <c r="K100" s="23">
        <v>1240412.9026546257</v>
      </c>
      <c r="L100" s="55">
        <f t="shared" si="19"/>
        <v>0.58800230967718947</v>
      </c>
      <c r="M100" s="55">
        <f t="shared" si="20"/>
        <v>0.74872553514285811</v>
      </c>
      <c r="N100" s="55">
        <f t="shared" si="21"/>
        <v>0.44179290022671402</v>
      </c>
      <c r="P100" s="11"/>
      <c r="Q100" s="11"/>
      <c r="S100" s="62"/>
      <c r="T100" s="62"/>
      <c r="V100" s="67"/>
      <c r="W100" s="67"/>
      <c r="X100" s="67"/>
    </row>
    <row r="101" spans="1:24">
      <c r="A101" s="1">
        <v>1995</v>
      </c>
      <c r="F101" s="23">
        <v>1423556.0344302917</v>
      </c>
      <c r="G101" s="23">
        <v>852380.74607466441</v>
      </c>
      <c r="H101" s="23">
        <v>571175.28835562733</v>
      </c>
      <c r="I101" s="23">
        <v>2387886.0550987246</v>
      </c>
      <c r="J101" s="23">
        <v>1137516.0884062983</v>
      </c>
      <c r="K101" s="23">
        <v>1250369.9666924265</v>
      </c>
      <c r="L101" s="55">
        <f t="shared" si="19"/>
        <v>0.59615743866448279</v>
      </c>
      <c r="M101" s="55">
        <f t="shared" si="20"/>
        <v>0.74933511249839202</v>
      </c>
      <c r="N101" s="55">
        <f t="shared" si="21"/>
        <v>0.45680502856809935</v>
      </c>
      <c r="P101" s="11"/>
      <c r="Q101" s="11">
        <v>41.56</v>
      </c>
      <c r="S101" s="62"/>
      <c r="T101" s="62"/>
      <c r="V101" s="67" t="s">
        <v>134</v>
      </c>
      <c r="W101" s="67" t="s">
        <v>146</v>
      </c>
      <c r="X101" s="67" t="s">
        <v>153</v>
      </c>
    </row>
    <row r="102" spans="1:24">
      <c r="A102" s="1">
        <v>1996</v>
      </c>
      <c r="F102" s="23">
        <v>1468931.0355890952</v>
      </c>
      <c r="G102" s="23">
        <v>867954.83567364095</v>
      </c>
      <c r="H102" s="23">
        <v>600976.19991545426</v>
      </c>
      <c r="I102" s="23">
        <v>2428032.0258045699</v>
      </c>
      <c r="J102" s="23">
        <v>1156670.9804000387</v>
      </c>
      <c r="K102" s="23">
        <v>1271361.0454045311</v>
      </c>
      <c r="L102" s="55">
        <f t="shared" si="19"/>
        <v>0.60498832798646462</v>
      </c>
      <c r="M102" s="55">
        <f t="shared" si="20"/>
        <v>0.75039043114357007</v>
      </c>
      <c r="N102" s="55">
        <f t="shared" si="21"/>
        <v>0.47270301547129062</v>
      </c>
      <c r="P102" s="11"/>
      <c r="Q102" s="11"/>
      <c r="S102" s="62"/>
      <c r="T102" s="62"/>
      <c r="V102" s="67"/>
      <c r="W102" s="67"/>
      <c r="X102" s="67"/>
    </row>
    <row r="103" spans="1:24">
      <c r="A103" s="1">
        <v>1997</v>
      </c>
      <c r="P103" s="11"/>
      <c r="Q103" s="11"/>
      <c r="S103" s="62"/>
      <c r="T103" s="62"/>
      <c r="V103" s="67"/>
      <c r="W103" s="67"/>
      <c r="X103" s="67"/>
    </row>
    <row r="104" spans="1:24">
      <c r="A104" s="1">
        <v>1998</v>
      </c>
      <c r="P104" s="11"/>
      <c r="Q104" s="11"/>
      <c r="S104" s="62"/>
      <c r="T104" s="62"/>
      <c r="V104" s="67"/>
      <c r="W104" s="67"/>
      <c r="X104" s="67"/>
    </row>
    <row r="105" spans="1:24">
      <c r="A105" s="1">
        <v>1999</v>
      </c>
      <c r="P105" s="11"/>
      <c r="Q105" s="11"/>
      <c r="S105" s="62"/>
      <c r="T105" s="62"/>
      <c r="V105" s="67"/>
      <c r="W105" s="67"/>
      <c r="X105" s="67"/>
    </row>
    <row r="106" spans="1:24">
      <c r="A106" s="1">
        <v>2000</v>
      </c>
      <c r="C106">
        <v>1232000</v>
      </c>
      <c r="D106">
        <v>68376000.000000015</v>
      </c>
      <c r="E106">
        <v>54824000</v>
      </c>
      <c r="P106" s="11"/>
      <c r="Q106" s="11">
        <v>42.71</v>
      </c>
      <c r="S106" s="62">
        <v>0.68700000000000006</v>
      </c>
      <c r="T106" s="62"/>
      <c r="V106" s="67" t="s">
        <v>135</v>
      </c>
      <c r="W106" s="67" t="s">
        <v>147</v>
      </c>
      <c r="X106" s="67" t="s">
        <v>154</v>
      </c>
    </row>
    <row r="107" spans="1:24">
      <c r="A107" s="1">
        <v>2001</v>
      </c>
      <c r="P107" s="11">
        <v>0.7</v>
      </c>
      <c r="Q107" s="11"/>
      <c r="S107" s="62"/>
      <c r="T107" s="62"/>
      <c r="V107" s="67"/>
      <c r="W107" s="67"/>
      <c r="X107" s="67"/>
    </row>
    <row r="108" spans="1:24">
      <c r="A108" s="1">
        <v>2002</v>
      </c>
      <c r="P108" s="11"/>
      <c r="Q108" s="11"/>
      <c r="S108" s="62"/>
      <c r="T108" s="62"/>
      <c r="V108" s="67"/>
      <c r="W108" s="67"/>
      <c r="X108" s="67"/>
    </row>
    <row r="109" spans="1:24">
      <c r="A109" s="1">
        <v>2003</v>
      </c>
      <c r="P109" s="11"/>
      <c r="Q109" s="11"/>
      <c r="S109" s="62"/>
      <c r="T109" s="62"/>
      <c r="V109" s="67"/>
      <c r="W109" s="67"/>
      <c r="X109" s="67"/>
    </row>
    <row r="110" spans="1:24">
      <c r="A110" s="1">
        <v>2004</v>
      </c>
      <c r="P110" s="11"/>
      <c r="Q110" s="11"/>
      <c r="S110" s="62"/>
      <c r="T110" s="62"/>
      <c r="V110" s="67"/>
      <c r="W110" s="67"/>
      <c r="X110" s="67"/>
    </row>
    <row r="111" spans="1:24">
      <c r="A111" s="1">
        <v>2005</v>
      </c>
      <c r="P111" s="11"/>
      <c r="Q111" s="11">
        <v>44.16</v>
      </c>
      <c r="S111" s="62">
        <v>0.71299999999999997</v>
      </c>
      <c r="T111" s="62"/>
      <c r="V111" s="67" t="s">
        <v>136</v>
      </c>
      <c r="W111" s="67" t="s">
        <v>148</v>
      </c>
      <c r="X111" s="67" t="s">
        <v>155</v>
      </c>
    </row>
    <row r="112" spans="1:24">
      <c r="A112" s="1">
        <v>2006</v>
      </c>
      <c r="S112" s="62">
        <v>0.68500000000000005</v>
      </c>
      <c r="T112" s="62"/>
      <c r="V112" s="67"/>
      <c r="W112" s="67"/>
      <c r="X112" s="67"/>
    </row>
    <row r="113" spans="1:24">
      <c r="A113" s="1">
        <v>2007</v>
      </c>
      <c r="S113" s="62">
        <v>0.70699999999999996</v>
      </c>
      <c r="T113" s="62"/>
      <c r="V113" s="67"/>
      <c r="W113" s="67"/>
      <c r="X113" s="67"/>
    </row>
    <row r="114" spans="1:24">
      <c r="A114" s="1">
        <v>2008</v>
      </c>
      <c r="S114" s="62">
        <v>0.71399999999999997</v>
      </c>
      <c r="T114" s="62"/>
      <c r="V114" s="67"/>
      <c r="W114" s="67"/>
      <c r="X114" s="67"/>
    </row>
    <row r="115" spans="1:24">
      <c r="A115" s="1">
        <v>2009</v>
      </c>
      <c r="S115" s="62">
        <v>0.72099999999999997</v>
      </c>
      <c r="T115" s="62"/>
      <c r="V115" s="67"/>
      <c r="W115" s="67"/>
      <c r="X115" s="67"/>
    </row>
    <row r="116" spans="1:24">
      <c r="A116" s="1">
        <v>2010</v>
      </c>
      <c r="S116" s="62">
        <v>0.72299999999999998</v>
      </c>
      <c r="T116" s="62"/>
      <c r="V116" s="67" t="s">
        <v>137</v>
      </c>
      <c r="W116" s="67" t="s">
        <v>149</v>
      </c>
      <c r="X116" s="67" t="s">
        <v>156</v>
      </c>
    </row>
    <row r="117" spans="1:24">
      <c r="A117" s="1">
        <v>2011</v>
      </c>
      <c r="S117" s="62">
        <v>0.72699999999999998</v>
      </c>
      <c r="T117" s="62"/>
      <c r="V117" s="67"/>
      <c r="W117" s="67"/>
      <c r="X117" s="67"/>
    </row>
    <row r="118" spans="1:24">
      <c r="S118" s="62"/>
      <c r="T118" s="62"/>
      <c r="V118" s="67"/>
      <c r="W118" s="67"/>
      <c r="X118" s="67"/>
    </row>
    <row r="119" spans="1:24" s="18" customFormat="1" ht="90">
      <c r="A119" s="49" t="s">
        <v>97</v>
      </c>
      <c r="C119" s="18" t="s">
        <v>33</v>
      </c>
      <c r="D119" s="18" t="s">
        <v>33</v>
      </c>
      <c r="E119" s="18" t="s">
        <v>33</v>
      </c>
      <c r="F119" s="18" t="s">
        <v>33</v>
      </c>
      <c r="G119" s="18" t="s">
        <v>33</v>
      </c>
      <c r="H119" s="18" t="s">
        <v>33</v>
      </c>
      <c r="I119" s="18" t="s">
        <v>33</v>
      </c>
      <c r="J119" s="18" t="s">
        <v>33</v>
      </c>
      <c r="K119" s="18" t="s">
        <v>33</v>
      </c>
      <c r="L119" s="18" t="s">
        <v>33</v>
      </c>
      <c r="M119" s="18" t="s">
        <v>33</v>
      </c>
      <c r="N119" s="18" t="s">
        <v>33</v>
      </c>
      <c r="P119" s="8" t="s">
        <v>34</v>
      </c>
      <c r="Q119" s="8" t="s">
        <v>35</v>
      </c>
      <c r="S119" s="64" t="s">
        <v>130</v>
      </c>
      <c r="T119" s="65"/>
      <c r="V119" s="139" t="s">
        <v>141</v>
      </c>
      <c r="W119" s="139"/>
      <c r="X119" s="139"/>
    </row>
    <row r="120" spans="1:24" ht="28" customHeight="1">
      <c r="A120" s="49" t="s">
        <v>96</v>
      </c>
      <c r="C120" s="51"/>
      <c r="D120" s="51"/>
      <c r="E120" s="51"/>
      <c r="F120" s="120" t="s">
        <v>80</v>
      </c>
      <c r="G120" s="120"/>
      <c r="H120" s="120"/>
      <c r="I120" s="120" t="s">
        <v>80</v>
      </c>
      <c r="J120" s="120"/>
      <c r="K120" s="120"/>
      <c r="L120" s="120" t="s">
        <v>81</v>
      </c>
      <c r="M120" s="120"/>
      <c r="N120" s="120"/>
      <c r="P120" s="8" t="s">
        <v>99</v>
      </c>
      <c r="Q120" s="8" t="s">
        <v>99</v>
      </c>
      <c r="S120" s="66" t="s">
        <v>99</v>
      </c>
      <c r="T120" s="62"/>
      <c r="V120" s="140" t="s">
        <v>142</v>
      </c>
      <c r="W120" s="140"/>
      <c r="X120" s="140"/>
    </row>
    <row r="121" spans="1:24" ht="28" customHeight="1">
      <c r="A121" s="49" t="s">
        <v>94</v>
      </c>
      <c r="C121" s="10"/>
      <c r="D121" s="10"/>
      <c r="E121" s="10"/>
      <c r="F121" s="39"/>
      <c r="G121" s="39"/>
      <c r="H121" s="39"/>
      <c r="I121" s="40"/>
      <c r="J121" s="40"/>
      <c r="K121" s="40"/>
      <c r="L121" s="39"/>
      <c r="M121" s="39"/>
      <c r="N121" s="39"/>
      <c r="P121" s="8"/>
      <c r="Q121" s="8"/>
    </row>
    <row r="122" spans="1:24">
      <c r="A122" s="50" t="s">
        <v>95</v>
      </c>
      <c r="F122" s="18"/>
    </row>
  </sheetData>
  <mergeCells count="14">
    <mergeCell ref="V3:X3"/>
    <mergeCell ref="V119:X119"/>
    <mergeCell ref="V120:X120"/>
    <mergeCell ref="S3:T3"/>
    <mergeCell ref="S4:T4"/>
    <mergeCell ref="F120:H120"/>
    <mergeCell ref="L120:N120"/>
    <mergeCell ref="C4:E4"/>
    <mergeCell ref="P3:Q3"/>
    <mergeCell ref="F4:H4"/>
    <mergeCell ref="L4:N4"/>
    <mergeCell ref="C3:N3"/>
    <mergeCell ref="I120:K120"/>
    <mergeCell ref="I4:K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F25" sqref="F25"/>
    </sheetView>
  </sheetViews>
  <sheetFormatPr baseColWidth="10" defaultRowHeight="15" x14ac:dyDescent="0"/>
  <cols>
    <col min="1" max="1" width="17.1640625" customWidth="1"/>
  </cols>
  <sheetData>
    <row r="1" spans="1:1" ht="23">
      <c r="A1" s="30" t="s">
        <v>63</v>
      </c>
    </row>
    <row r="2" spans="1:1">
      <c r="A2" s="3"/>
    </row>
    <row r="3" spans="1:1">
      <c r="A3" s="3"/>
    </row>
    <row r="31" spans="1:1">
      <c r="A31" s="26" t="s">
        <v>32</v>
      </c>
    </row>
    <row r="32" spans="1:1">
      <c r="A32" s="26" t="s">
        <v>54</v>
      </c>
    </row>
    <row r="33" spans="1:1">
      <c r="A33" s="26"/>
    </row>
    <row r="34" spans="1:1">
      <c r="A34" s="27" t="s">
        <v>53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Resumen</vt:lpstr>
      <vt:lpstr>Población</vt:lpstr>
      <vt:lpstr>Educación</vt:lpstr>
      <vt:lpstr>Salud</vt:lpstr>
      <vt:lpstr>Representacion</vt:lpstr>
      <vt:lpstr>Trabajo</vt:lpstr>
      <vt:lpstr>Sectores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Gaston Diaz</dc:creator>
  <cp:lastModifiedBy>Gastón Díaz</cp:lastModifiedBy>
  <dcterms:created xsi:type="dcterms:W3CDTF">2011-12-06T17:48:44Z</dcterms:created>
  <dcterms:modified xsi:type="dcterms:W3CDTF">2015-04-08T03:51:16Z</dcterms:modified>
</cp:coreProperties>
</file>